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600" windowHeight="7785" activeTab="0"/>
  </bookViews>
  <sheets>
    <sheet name="Таблица VI" sheetId="1" r:id="rId1"/>
    <sheet name="Набока в XL" sheetId="2" r:id="rId2"/>
  </sheets>
  <definedNames/>
  <calcPr fullCalcOnLoad="1"/>
</workbook>
</file>

<file path=xl/comments1.xml><?xml version="1.0" encoding="utf-8"?>
<comments xmlns="http://schemas.openxmlformats.org/spreadsheetml/2006/main">
  <authors>
    <author>Valentine</author>
    <author>Valentine Prigarin</author>
    <author>egyptian hak</author>
  </authors>
  <commentList>
    <comment ref="D1" authorId="0">
      <text>
        <r>
          <rPr>
            <b/>
            <sz val="9"/>
            <rFont val="Tahoma"/>
            <family val="0"/>
          </rPr>
          <t>Все цифры по участвующим в боях F-80 и F-84 даны в сводной таблице переписке с В.Набокой от 29-6-9.</t>
        </r>
      </text>
    </comment>
    <comment ref="F1" authorId="1">
      <text>
        <r>
          <rPr>
            <b/>
            <sz val="10"/>
            <rFont val="Tahoma"/>
            <family val="2"/>
          </rPr>
          <t xml:space="preserve">Здесь я считал меньше, чем Набока. Я счиал так, как я понял текст. Пример объяснений дан в переписке от 31/3-09 - там речь о расхождениях в рассчётах июньских 1951-го боёв. 
Набока, преписка 16/4-09, где речь об июне 1951 года. 
</t>
        </r>
        <r>
          <rPr>
            <b/>
            <sz val="10"/>
            <color indexed="60"/>
            <rFont val="Tahoma"/>
            <family val="2"/>
          </rPr>
          <t>"Я в своей работе давал описания лишь небольшого количества боевых вылетов - в основном тех, где проходили реальные бои с вражескими самолетами. Поэтому начало вашей фразы про 13 вылетов корпуса за июнь неверно. Их было значительно больше.
    Просто не во всех из них нашим летчикам удавалось настигнуть врага. В последней главе книги я на данном моменте останавливаюсь достаточно подробно. Почитайте. Кроме того, я решил дать статистику боев между Мигами 64 ИАК и F-80, F-84 в августе и первой половине сентября 1951 года. Данные я брал из рукописи, и там опять-таки указываются не все боевые вылеты и встречи с противником, а только реальные воздушные бои."</t>
        </r>
        <r>
          <rPr>
            <b/>
            <sz val="10"/>
            <rFont val="Tahoma"/>
            <family val="2"/>
          </rPr>
          <t xml:space="preserve">
Набока прав. Действительно в июне 1951 13 БВ это только со встречами с самолётами противника.
Если, после внимательного прочтения книги Набоки, кто-то не согласен, можете в эту колонку скопировать цифры из колонки Набоки. Большого влияния на результат это не окажет.
Но всё же прежде проведите собственную проверку. Например... Из прочтения книги Набоки ясно, что за июнь 1951 Корпус только 13 раз встречался с противником, проведя Н-ное количество боевых вылетов отдельных полков и дивизий. 
Из этих 13 раз (дней) Корпус вёл бои против F-80 и F-84 только 3 дня. И ещё в один день (22/6-51) нашим не удалось пройти “заслон”.  
В июньских боях с американской стороны в сумме участвовало примерно 32 самолёта F-80/F-84.
Здесь более, чем двойное расхождение с колонкой "D", автором которой является Набока - там 70 самлоётов.
У меня же по прочтению его же книги получилось, что наши в июне 1951 провели бои против 32 самолётов.
  </t>
        </r>
        <r>
          <rPr>
            <sz val="8"/>
            <rFont val="Tahoma"/>
            <family val="2"/>
          </rPr>
          <t xml:space="preserve">
</t>
        </r>
      </text>
    </comment>
    <comment ref="H1" authorId="0">
      <text>
        <r>
          <rPr>
            <b/>
            <sz val="9"/>
            <rFont val="Tahoma"/>
            <family val="2"/>
          </rPr>
          <t>Сюда вместо моих осреднённых цифр, можете внести данные из колонки "D" - это непосредственно данные Набоки.</t>
        </r>
        <r>
          <rPr>
            <sz val="9"/>
            <rFont val="Tahoma"/>
            <family val="2"/>
          </rPr>
          <t xml:space="preserve">
</t>
        </r>
      </text>
    </comment>
    <comment ref="F10" authorId="0">
      <text>
        <r>
          <rPr>
            <b/>
            <sz val="9"/>
            <rFont val="Tahoma"/>
            <family val="2"/>
          </rPr>
          <t>Из прочтения книги Набоки ясно, что за июнь 1951 Корпус только 13 раз поднимался на боевое задание со встречей с противником, проведя Н-ное количество боевых вылетов отдельных полков и дивизий (точно не считал). Из этих 13 раз (дней) Корпус провёл в боях против F-80 и F-84 только 3 дня (и ещё раз нашим не удалось пройти “заслон” – 22 июня).  
В этих боях с американской стороны в сумме участвовало примерно 32 самолёта F-80/F-84.
Здесь более, чем двойное расхождение с колонкой "D", автором которой является Набока - там 70 самлоётов.
А у меня по прочтению его же книги получилось, что наши в июне 1951 провели бои против 32 самолётов.</t>
        </r>
      </text>
    </comment>
    <comment ref="F11" authorId="0">
      <text>
        <r>
          <rPr>
            <b/>
            <sz val="9"/>
            <rFont val="Tahoma"/>
            <family val="0"/>
          </rPr>
          <t>Здесь минимум больше максимума! См. описание боёв.
Это последний месяц, описанный в книге Набоки.
Дальше колонка взята по коэффициенту.</t>
        </r>
      </text>
    </comment>
    <comment ref="D17" authorId="0">
      <text>
        <r>
          <rPr>
            <b/>
            <sz val="9"/>
            <rFont val="Tahoma"/>
            <family val="2"/>
          </rPr>
          <t>1-е февраля 1952 - это последняя исследованная Набокой дата. 
См. преписку, 26-6-09. Заключительная таблица.</t>
        </r>
      </text>
    </comment>
    <comment ref="E40" authorId="2">
      <text>
        <r>
          <rPr>
            <sz val="8"/>
            <rFont val="Tahoma"/>
            <family val="2"/>
          </rPr>
          <t>хотя пара Сутягина из-за большой V сближения огня не открывала</t>
        </r>
      </text>
    </comment>
    <comment ref="L43" authorId="1">
      <text>
        <r>
          <rPr>
            <sz val="8"/>
            <rFont val="Tahoma"/>
            <family val="2"/>
          </rPr>
          <t xml:space="preserve"> Cм. Скан 10/11-09 </t>
        </r>
      </text>
    </comment>
    <comment ref="N43" authorId="1">
      <text>
        <r>
          <rPr>
            <sz val="8"/>
            <rFont val="Tahoma"/>
            <family val="2"/>
          </rPr>
          <t xml:space="preserve"> Cм. Скан 10/11-09 </t>
        </r>
      </text>
    </comment>
    <comment ref="D45" authorId="2">
      <text>
        <r>
          <rPr>
            <b/>
            <sz val="9"/>
            <rFont val="Tahoma"/>
            <family val="2"/>
          </rPr>
          <t>Боя не было, атак по ним не было. Просто отмечено, что в группу прикрытия Б-29 входили 8 Метеоров.</t>
        </r>
      </text>
    </comment>
    <comment ref="E46" authorId="1">
      <text>
        <r>
          <rPr>
            <sz val="8"/>
            <rFont val="Tahoma"/>
            <family val="2"/>
          </rPr>
          <t>а остальные оставались с Б-29</t>
        </r>
      </text>
    </comment>
    <comment ref="E47" authorId="2">
      <text>
        <r>
          <rPr>
            <sz val="8"/>
            <rFont val="Tahoma"/>
            <family val="2"/>
          </rPr>
          <t>точных данных нет - беру МАХ</t>
        </r>
      </text>
    </comment>
    <comment ref="D48" authorId="2">
      <text>
        <r>
          <rPr>
            <sz val="8"/>
            <rFont val="Tahoma"/>
            <family val="2"/>
          </rPr>
          <t>данных нет, по среднему получается 10 в вылете.</t>
        </r>
      </text>
    </comment>
    <comment ref="E48" authorId="2">
      <text>
        <r>
          <rPr>
            <sz val="8"/>
            <rFont val="Tahoma"/>
            <family val="2"/>
          </rPr>
          <t>данных нет, берём мо МАХ</t>
        </r>
      </text>
    </comment>
    <comment ref="D49" authorId="2">
      <text>
        <r>
          <rPr>
            <sz val="8"/>
            <rFont val="Tahoma"/>
            <family val="2"/>
          </rPr>
          <t xml:space="preserve"> 
По описанию МАХ - 20
</t>
        </r>
      </text>
    </comment>
    <comment ref="E49" authorId="2">
      <text>
        <r>
          <rPr>
            <sz val="8"/>
            <rFont val="Tahoma"/>
            <family val="2"/>
          </rPr>
          <t>МАХ до 20</t>
        </r>
      </text>
    </comment>
    <comment ref="D50" authorId="2">
      <text>
        <r>
          <rPr>
            <sz val="8"/>
            <rFont val="Tahoma"/>
            <family val="2"/>
          </rPr>
          <t>данных нет, а по среднему не больше 12</t>
        </r>
      </text>
    </comment>
    <comment ref="E50" authorId="2">
      <text>
        <r>
          <rPr>
            <sz val="8"/>
            <rFont val="Tahoma"/>
            <family val="2"/>
          </rPr>
          <t>берём самый максимум - 12</t>
        </r>
      </text>
    </comment>
    <comment ref="G50" authorId="2">
      <text>
        <r>
          <rPr>
            <sz val="8"/>
            <rFont val="Tahoma"/>
            <family val="2"/>
          </rPr>
          <t>посадка в Кимпо на грунт, на брюхо.
Сведений о восстановлении нет.
В тексте об этом есть, а в таблице почему-то нет.</t>
        </r>
      </text>
    </comment>
    <comment ref="D55" authorId="0">
      <text>
        <r>
          <rPr>
            <b/>
            <sz val="9"/>
            <rFont val="Tahoma"/>
            <family val="0"/>
          </rPr>
          <t>От участвовавших в БВ</t>
        </r>
      </text>
    </comment>
    <comment ref="E56" authorId="0">
      <text>
        <r>
          <rPr>
            <b/>
            <sz val="9"/>
            <rFont val="Tahoma"/>
            <family val="0"/>
          </rPr>
          <t>От участвовавших в бою</t>
        </r>
      </text>
    </comment>
    <comment ref="J39" authorId="0">
      <text>
        <r>
          <rPr>
            <b/>
            <sz val="9"/>
            <rFont val="Tahoma"/>
            <family val="2"/>
          </rPr>
          <t>Т.е. в остальных 97 из 100 боевых самолётовылетах истребители-бомбардировщики либо не встретили МиГи нашего Корпуса в зоне его ответственности, либо выполняли их вообще вне этой зоны.</t>
        </r>
      </text>
    </comment>
    <comment ref="L39" authorId="0">
      <text>
        <r>
          <rPr>
            <b/>
            <sz val="9"/>
            <rFont val="Tahoma"/>
            <family val="2"/>
          </rPr>
          <t>Т.е. МиГи Корпуса встречали F-80 и F-84 в одиннадцати боевых самолётовылетах из 100.
В остальных 89 либо не встречали противника, либо встречались с самолётами других типов.</t>
        </r>
      </text>
    </comment>
    <comment ref="F17" authorId="0">
      <text>
        <r>
          <rPr>
            <b/>
            <sz val="9"/>
            <rFont val="Tahoma"/>
            <family val="0"/>
          </rPr>
          <t>1-е февраля 1952 - это последняя исследованная Набокой дата. 
См. преписку, 26-6-09. Заключительная таблица.</t>
        </r>
      </text>
    </comment>
  </commentList>
</comments>
</file>

<file path=xl/sharedStrings.xml><?xml version="1.0" encoding="utf-8"?>
<sst xmlns="http://schemas.openxmlformats.org/spreadsheetml/2006/main" count="488" uniqueCount="264">
  <si>
    <t>ноябрь</t>
  </si>
  <si>
    <t>декабрь</t>
  </si>
  <si>
    <t>фефраль</t>
  </si>
  <si>
    <t>март</t>
  </si>
  <si>
    <t>апрель</t>
  </si>
  <si>
    <t>май</t>
  </si>
  <si>
    <t>июнь</t>
  </si>
  <si>
    <t>июль</t>
  </si>
  <si>
    <t>август</t>
  </si>
  <si>
    <t>сентябрь</t>
  </si>
  <si>
    <t>октябрь</t>
  </si>
  <si>
    <t>год</t>
  </si>
  <si>
    <t>Дата</t>
  </si>
  <si>
    <t>из них в бою</t>
  </si>
  <si>
    <t>потери</t>
  </si>
  <si>
    <t>тяжёлые повреждения</t>
  </si>
  <si>
    <t>% потерь</t>
  </si>
  <si>
    <t>средний Коэфф.завышения</t>
  </si>
  <si>
    <t>Всего заявлено</t>
  </si>
  <si>
    <t>коэфф.завышения</t>
  </si>
  <si>
    <t xml:space="preserve">ноябрь </t>
  </si>
  <si>
    <t xml:space="preserve">январь </t>
  </si>
  <si>
    <t>5 сент 51</t>
  </si>
  <si>
    <t>26 сент 51</t>
  </si>
  <si>
    <t>22 окт 51</t>
  </si>
  <si>
    <t>24 окт 51</t>
  </si>
  <si>
    <t>2 окт 52</t>
  </si>
  <si>
    <t>29 авг 51</t>
  </si>
  <si>
    <t xml:space="preserve">18 авг 51 </t>
  </si>
  <si>
    <t>25 авг 51</t>
  </si>
  <si>
    <t>27 окт 51</t>
  </si>
  <si>
    <t>2 нояб 51</t>
  </si>
  <si>
    <t>3 нояб 51</t>
  </si>
  <si>
    <t>7 нояб 51</t>
  </si>
  <si>
    <t>1 декаб 51</t>
  </si>
  <si>
    <t>всего</t>
  </si>
  <si>
    <t>победы по таблице Набоки</t>
  </si>
  <si>
    <t>Сумма  побед по таблице Набоки</t>
  </si>
  <si>
    <t>Табл. VI "B" количество месяцев</t>
  </si>
  <si>
    <t>Табл. VI "A" № вылетов Метеоров 77 АЭ</t>
  </si>
  <si>
    <t>совместно с Сэйбрами 7 вылетов</t>
  </si>
  <si>
    <t>месяц (включительно)</t>
  </si>
  <si>
    <r>
      <t>Если бы</t>
    </r>
    <r>
      <rPr>
        <sz val="9"/>
        <rFont val="Arial"/>
        <family val="2"/>
      </rPr>
      <t xml:space="preserve"> F-80 и F-84 теряли бы столько же сколько "Метеоры" - 4%, то их помесячные потери должны быть</t>
    </r>
  </si>
  <si>
    <t>июЛь</t>
  </si>
  <si>
    <t>Сумма побед по Документу "Краткие итоги боевых действий частей корпуса, анализ".</t>
  </si>
  <si>
    <t>время</t>
  </si>
  <si>
    <t>количество</t>
  </si>
  <si>
    <t>полк</t>
  </si>
  <si>
    <t>ведущий</t>
  </si>
  <si>
    <t>американцы</t>
  </si>
  <si>
    <t>взлета</t>
  </si>
  <si>
    <t>в месяц</t>
  </si>
  <si>
    <t>нарастающий</t>
  </si>
  <si>
    <t>3 из 4</t>
  </si>
  <si>
    <t>Бордун</t>
  </si>
  <si>
    <t>10 F-80 (1)</t>
  </si>
  <si>
    <t>Боровков</t>
  </si>
  <si>
    <t>4 F-80 (-)</t>
  </si>
  <si>
    <t>6 F-80 (-)</t>
  </si>
  <si>
    <t>4 из 8</t>
  </si>
  <si>
    <t>Афонин</t>
  </si>
  <si>
    <t>22 F-80 (-)</t>
  </si>
  <si>
    <t>Стройков</t>
  </si>
  <si>
    <t>4 F-80 (2)</t>
  </si>
  <si>
    <t>24 F-80 (1)</t>
  </si>
  <si>
    <t>Коробов</t>
  </si>
  <si>
    <t>Колядин</t>
  </si>
  <si>
    <t>10 F-80 (-)</t>
  </si>
  <si>
    <t>18 F-80 (2)</t>
  </si>
  <si>
    <t xml:space="preserve"> до 40 F-80 (-), до 10 В-29</t>
  </si>
  <si>
    <t>Харьковский</t>
  </si>
  <si>
    <t xml:space="preserve">до 20 F-80 (1), до 40 В-29 </t>
  </si>
  <si>
    <t>Соколов</t>
  </si>
  <si>
    <t>Науменко</t>
  </si>
  <si>
    <t>2 F-80 (2)</t>
  </si>
  <si>
    <t>Келейников</t>
  </si>
  <si>
    <t>8 F-80 (2)</t>
  </si>
  <si>
    <t>2 из 6</t>
  </si>
  <si>
    <t>Крымский</t>
  </si>
  <si>
    <t>6 F-80 (1)</t>
  </si>
  <si>
    <t>Введенский</t>
  </si>
  <si>
    <t>Юркевич</t>
  </si>
  <si>
    <t>Перекрест</t>
  </si>
  <si>
    <t>8 F-80 (1)</t>
  </si>
  <si>
    <t>4 F-80 (1)</t>
  </si>
  <si>
    <t>до 20 F-80 (1)</t>
  </si>
  <si>
    <t>4 F-80 (3)</t>
  </si>
  <si>
    <t>Фомин</t>
  </si>
  <si>
    <t>Орлов</t>
  </si>
  <si>
    <r>
      <t xml:space="preserve">20.1 </t>
    </r>
    <r>
      <rPr>
        <sz val="10"/>
        <color indexed="10"/>
        <rFont val="Times New Roman"/>
        <family val="1"/>
      </rPr>
      <t>1951</t>
    </r>
  </si>
  <si>
    <t>4 F-84 (2)</t>
  </si>
  <si>
    <t>4 F-84 (1)</t>
  </si>
  <si>
    <t>14 F-84 (2)</t>
  </si>
  <si>
    <t>Михайлов</t>
  </si>
  <si>
    <t>8 F-84 (4)</t>
  </si>
  <si>
    <t>4 из 6</t>
  </si>
  <si>
    <t>Забавин</t>
  </si>
  <si>
    <t>8 F-84 (-), 5 F-80 (2)</t>
  </si>
  <si>
    <t>32 F-84 (6)</t>
  </si>
  <si>
    <t>до 20 F-84 (1), 4 F-80 (1)</t>
  </si>
  <si>
    <t>5 F-80 (3)</t>
  </si>
  <si>
    <t>Акимов</t>
  </si>
  <si>
    <t>8 В-29, 12 F-80 (-)</t>
  </si>
  <si>
    <t>Овсянников</t>
  </si>
  <si>
    <t>Бородин</t>
  </si>
  <si>
    <t>до 8 F-80 (-)</t>
  </si>
  <si>
    <t>9 В-29, 12 F-80 (-)</t>
  </si>
  <si>
    <t>36 В-29, 36 F-80 (-)</t>
  </si>
  <si>
    <t>Трофимов</t>
  </si>
  <si>
    <t>Шеберстов</t>
  </si>
  <si>
    <t>2 F-84 (-)</t>
  </si>
  <si>
    <t>Мурашев</t>
  </si>
  <si>
    <t>6 F-84 (-)</t>
  </si>
  <si>
    <t>Бокач</t>
  </si>
  <si>
    <t>16 F-80 (1)</t>
  </si>
  <si>
    <t>до 40 В-29, 48 F-84 (1)</t>
  </si>
  <si>
    <t>Антипов</t>
  </si>
  <si>
    <t>Васько</t>
  </si>
  <si>
    <t>Шеламонов</t>
  </si>
  <si>
    <t>до 40 В-29 и 40 F-84-80 (4)</t>
  </si>
  <si>
    <t>8 F-80 (-)</t>
  </si>
  <si>
    <t>2 из 12</t>
  </si>
  <si>
    <t>4 F-84 (-)</t>
  </si>
  <si>
    <t>Шалев</t>
  </si>
  <si>
    <t>Сморчков</t>
  </si>
  <si>
    <t>Карасев</t>
  </si>
  <si>
    <t>до 40 F-80 (9)</t>
  </si>
  <si>
    <t>Мишакин</t>
  </si>
  <si>
    <t>4 В-29, 22 F-84 (-)</t>
  </si>
  <si>
    <t>2 из 26</t>
  </si>
  <si>
    <t>Пепеляев</t>
  </si>
  <si>
    <t>7 F-84 (1)</t>
  </si>
  <si>
    <t>20 из 24</t>
  </si>
  <si>
    <t>Пулов</t>
  </si>
  <si>
    <t>20 F-80 (4)</t>
  </si>
  <si>
    <t>Артемченко</t>
  </si>
  <si>
    <t>Лобов</t>
  </si>
  <si>
    <t>10 F-80 (4)</t>
  </si>
  <si>
    <t>12 F-80 (1)</t>
  </si>
  <si>
    <t>Охай</t>
  </si>
  <si>
    <t>18 F-84 (4)</t>
  </si>
  <si>
    <t>Трефилов</t>
  </si>
  <si>
    <t>12 F-84 (3)</t>
  </si>
  <si>
    <t>Куманичкин</t>
  </si>
  <si>
    <t>8 F-84 (2)</t>
  </si>
  <si>
    <t>Сучков</t>
  </si>
  <si>
    <t xml:space="preserve">32 F-80 (4)+8 Мет. </t>
  </si>
  <si>
    <t>Крамаренко</t>
  </si>
  <si>
    <t>24 F-80 (2)+16 F-84 (-)</t>
  </si>
  <si>
    <t>Митусов</t>
  </si>
  <si>
    <t>до 82 F-80 (3), F-84 (1)</t>
  </si>
  <si>
    <t>30 F-80 (2), F-84 (1)</t>
  </si>
  <si>
    <t>4 из 26</t>
  </si>
  <si>
    <t>Масленников</t>
  </si>
  <si>
    <t>16 из 24</t>
  </si>
  <si>
    <t>до 60 F-84 (4)</t>
  </si>
  <si>
    <t>10 из 20</t>
  </si>
  <si>
    <t>Антонов</t>
  </si>
  <si>
    <t>8 F-80 (4)</t>
  </si>
  <si>
    <t xml:space="preserve">10 из 14 </t>
  </si>
  <si>
    <t>Вишняков</t>
  </si>
  <si>
    <t>до 40 F-80 (1)</t>
  </si>
  <si>
    <t>18 F-84 (-)</t>
  </si>
  <si>
    <t>8 из 26</t>
  </si>
  <si>
    <t>10 F-84 (4)</t>
  </si>
  <si>
    <t>30 F-84 (4)</t>
  </si>
  <si>
    <t>18 из 26</t>
  </si>
  <si>
    <t>24 F-84 (1)</t>
  </si>
  <si>
    <t>10 из 26</t>
  </si>
  <si>
    <t>32 F-84 (-)</t>
  </si>
  <si>
    <t>14 из 24</t>
  </si>
  <si>
    <t>до 30 F-84 (3)</t>
  </si>
  <si>
    <t>8 F-84 (1)+8 F-80 (-)</t>
  </si>
  <si>
    <t>6 из 14</t>
  </si>
  <si>
    <t>Белостоцкий</t>
  </si>
  <si>
    <t>12 F-84 (-)+8 F-80 (-)</t>
  </si>
  <si>
    <t>36 F-84 (7)</t>
  </si>
  <si>
    <t>4 из 16</t>
  </si>
  <si>
    <t>до 30 F-84 (2)</t>
  </si>
  <si>
    <t>4 из 22</t>
  </si>
  <si>
    <t>8 F-84 (1)</t>
  </si>
  <si>
    <t xml:space="preserve">8 из 20 </t>
  </si>
  <si>
    <t>16 F-84 (-)</t>
  </si>
  <si>
    <t>12 B-29, 12 F-84 (3) , 8 «Мет.»</t>
  </si>
  <si>
    <t xml:space="preserve">более 20 F-84 (5), и 10 F-80 (-)  </t>
  </si>
  <si>
    <t>12 из 20</t>
  </si>
  <si>
    <t xml:space="preserve">12 B-29, 30 F-84 (4), 8 «Мет.» </t>
  </si>
  <si>
    <t>Оськин</t>
  </si>
  <si>
    <t xml:space="preserve">12 B-29, 30 F-84(-), 8 «Мет.» </t>
  </si>
  <si>
    <t>6 из 20</t>
  </si>
  <si>
    <r>
      <t>8 F-80 (</t>
    </r>
    <r>
      <rPr>
        <sz val="11"/>
        <color indexed="10"/>
        <rFont val="Times New Roman"/>
        <family val="1"/>
      </rPr>
      <t>возможно</t>
    </r>
    <r>
      <rPr>
        <sz val="11"/>
        <color indexed="8"/>
        <rFont val="Times New Roman"/>
        <family val="1"/>
      </rPr>
      <t xml:space="preserve"> F9F) (1)</t>
    </r>
  </si>
  <si>
    <t>20 F-80 (1)</t>
  </si>
  <si>
    <t xml:space="preserve">8 B-29, 32 F-84 (3) , 8 «Мет.» </t>
  </si>
  <si>
    <t xml:space="preserve">24 F-84 (1), 8 F-80 (-) </t>
  </si>
  <si>
    <t>24 F-84 (-)</t>
  </si>
  <si>
    <t>6 из 12</t>
  </si>
  <si>
    <t>Субботин</t>
  </si>
  <si>
    <t>до 30 F-84 (1)</t>
  </si>
  <si>
    <t>до 40 F-84 (5)</t>
  </si>
  <si>
    <t xml:space="preserve">более 30 F-84 (4)  </t>
  </si>
  <si>
    <t>6 из 26</t>
  </si>
  <si>
    <t xml:space="preserve">более 30 F-84 (-)  </t>
  </si>
  <si>
    <t>2 из 22</t>
  </si>
  <si>
    <t xml:space="preserve">30 F-84 (1)  </t>
  </si>
  <si>
    <t xml:space="preserve">28 F-84 (4), 8 F-80 (-)    </t>
  </si>
  <si>
    <t>14 из 20</t>
  </si>
  <si>
    <t xml:space="preserve">до 20 F-80 (1)  </t>
  </si>
  <si>
    <t>12 из 17</t>
  </si>
  <si>
    <t xml:space="preserve">16 F-84 (3)  </t>
  </si>
  <si>
    <t xml:space="preserve">12 из 20 </t>
  </si>
  <si>
    <t xml:space="preserve">36 F-84 (3) </t>
  </si>
  <si>
    <t xml:space="preserve">8 F-84 (1) </t>
  </si>
  <si>
    <t xml:space="preserve">6 F-84 (-)    </t>
  </si>
  <si>
    <t xml:space="preserve">до 40 F-84 (1) </t>
  </si>
  <si>
    <t>до 20 F-84 (-)</t>
  </si>
  <si>
    <t>до 20 F-84 (1)</t>
  </si>
  <si>
    <t xml:space="preserve">до 20 F-84 (2) </t>
  </si>
  <si>
    <t xml:space="preserve">до 24 F-84 (2), 8 F-80 (-)    </t>
  </si>
  <si>
    <t>до 8 F-84 (-), 8 F-80 (2)</t>
  </si>
  <si>
    <t xml:space="preserve">до 20 F-84 (2)    </t>
  </si>
  <si>
    <t>Сутягин</t>
  </si>
  <si>
    <t>10 из 22</t>
  </si>
  <si>
    <t>10 из 24</t>
  </si>
  <si>
    <t>до 24 F-84 (2)</t>
  </si>
  <si>
    <t>Алфеев</t>
  </si>
  <si>
    <t>16 F-84 (3)</t>
  </si>
  <si>
    <t>12 из 24</t>
  </si>
  <si>
    <t>20 F-80 (2)</t>
  </si>
  <si>
    <t>16 F-84 (2)</t>
  </si>
  <si>
    <t>18 из 22</t>
  </si>
  <si>
    <t>20 F-84 (1), 4 F-80 (2)</t>
  </si>
  <si>
    <t>18 из 24</t>
  </si>
  <si>
    <t>16  F-80 (3)</t>
  </si>
  <si>
    <t>8 из 22</t>
  </si>
  <si>
    <t>24 F-84 (2)</t>
  </si>
  <si>
    <t>6 из 18</t>
  </si>
  <si>
    <t>12 F-84 (-)</t>
  </si>
  <si>
    <t>8 F-84 (-)</t>
  </si>
  <si>
    <t>20 F-80 (3)</t>
  </si>
  <si>
    <t>8 из 16</t>
  </si>
  <si>
    <t>14 F-84 (1)</t>
  </si>
  <si>
    <t>10 из 16</t>
  </si>
  <si>
    <t>10 F-84 (2)</t>
  </si>
  <si>
    <t>4 из 14</t>
  </si>
  <si>
    <t xml:space="preserve">Среднее количество встреченных F-80/84 в месяц </t>
  </si>
  <si>
    <t>февраль</t>
  </si>
  <si>
    <t>Суммарные потери по январь 1952 включительно должны быть</t>
  </si>
  <si>
    <t xml:space="preserve">месяц </t>
  </si>
  <si>
    <t>Если наши завышали в 4 раза, то их потери будут</t>
  </si>
  <si>
    <t>Если наши завышали в 3 раза, то их потери будут</t>
  </si>
  <si>
    <t>Количество встреченных F-80 и F-84 по данным Набоки</t>
  </si>
  <si>
    <t>Сумма встреченных F-80 и F-84 по данным Набоки</t>
  </si>
  <si>
    <t>MIN количество встреченных с F-80/84 в месяц</t>
  </si>
  <si>
    <t>MIN сумма встреченных F-80 и F-84 будет</t>
  </si>
  <si>
    <t>Средняя сумма встреченных F-80 и F-84 будет</t>
  </si>
  <si>
    <t>То есть МиГи Корпуса встречались с F-80 и F-84 одиннадцать раз на 100 самолётовылетов</t>
  </si>
  <si>
    <t>То есть они встречались с МиГами Корпуса всего три раза на 100 самолётовылетов</t>
  </si>
  <si>
    <t>Мин / Макс за описанный период - по июль 51</t>
  </si>
  <si>
    <t>предельный уровень потерь по ЗВО</t>
  </si>
  <si>
    <t>Табл. VI "C". Общее количество БВ F-80 и F-84 с ноября 1950 до конца января 1952 по документам равно…..</t>
  </si>
  <si>
    <t>Общее количество БВ МиГов Корпуса с ноября 1950 до конца января 1952 по документам равно…..</t>
  </si>
  <si>
    <t>Набока в XL</t>
  </si>
  <si>
    <t>к-во Метеоров, замеченных в боевом вылете</t>
  </si>
  <si>
    <t>"510-й", Авиабаза КРОН, 14-4-18.</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</si>
</sst>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00"/>
    <numFmt numFmtId="174" formatCode="0.0000"/>
    <numFmt numFmtId="175" formatCode="0.000"/>
    <numFmt numFmtId="176" formatCode="#,##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
    <numFmt numFmtId="184" formatCode="#,##0.0000"/>
    <numFmt numFmtId="185" formatCode="#,##0.00000"/>
    <numFmt numFmtId="186" formatCode="#,##0.000000"/>
    <numFmt numFmtId="187" formatCode="#,##0.0000000"/>
    <numFmt numFmtId="188" formatCode="0.0\ %"/>
    <numFmt numFmtId="189" formatCode="0.00000000"/>
    <numFmt numFmtId="190" formatCode="0.000\ %"/>
  </numFmts>
  <fonts count="70">
    <font>
      <sz val="10"/>
      <name val="Arial"/>
      <family val="0"/>
    </font>
    <font>
      <sz val="8"/>
      <name val="Arial"/>
      <family val="2"/>
    </font>
    <font>
      <sz val="8"/>
      <name val="Tahoma"/>
      <family val="2"/>
    </font>
    <font>
      <sz val="9"/>
      <name val="Arial"/>
      <family val="2"/>
    </font>
    <font>
      <b/>
      <sz val="10"/>
      <name val="Arial"/>
      <family val="2"/>
    </font>
    <font>
      <b/>
      <i/>
      <sz val="10"/>
      <name val="Arial"/>
      <family val="2"/>
    </font>
    <font>
      <sz val="10"/>
      <color indexed="55"/>
      <name val="Arial"/>
      <family val="2"/>
    </font>
    <font>
      <b/>
      <sz val="9"/>
      <color indexed="10"/>
      <name val="Arial"/>
      <family val="2"/>
    </font>
    <font>
      <sz val="9"/>
      <name val="Tahoma"/>
      <family val="2"/>
    </font>
    <font>
      <b/>
      <sz val="10"/>
      <name val="Tahoma"/>
      <family val="2"/>
    </font>
    <font>
      <b/>
      <sz val="9"/>
      <name val="Tahoma"/>
      <family val="2"/>
    </font>
    <font>
      <sz val="11"/>
      <color indexed="8"/>
      <name val="Times New Roman"/>
      <family val="1"/>
    </font>
    <font>
      <sz val="10"/>
      <color indexed="10"/>
      <name val="Times New Roman"/>
      <family val="1"/>
    </font>
    <font>
      <sz val="11"/>
      <color indexed="10"/>
      <name val="Times New Roman"/>
      <family val="1"/>
    </font>
    <font>
      <b/>
      <sz val="10"/>
      <color indexed="60"/>
      <name val="Tahoma"/>
      <family val="2"/>
    </font>
    <font>
      <sz val="8"/>
      <color indexed="8"/>
      <name val="Arial"/>
      <family val="2"/>
    </font>
    <font>
      <sz val="9"/>
      <color indexed="8"/>
      <name val="Arial"/>
      <family val="2"/>
    </font>
    <font>
      <i/>
      <sz val="5.25"/>
      <color indexed="8"/>
      <name val="Arial"/>
      <family val="2"/>
    </font>
    <font>
      <sz val="5.25"/>
      <color indexed="8"/>
      <name val="Arial"/>
      <family val="2"/>
    </font>
    <font>
      <sz val="8.75"/>
      <color indexed="8"/>
      <name val="Arial"/>
      <family val="2"/>
    </font>
    <font>
      <b/>
      <sz val="9"/>
      <color indexed="8"/>
      <name val="Arial"/>
      <family val="2"/>
    </font>
    <font>
      <sz val="5.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b/>
      <sz val="10"/>
      <color indexed="62"/>
      <name val="Arial"/>
      <family val="2"/>
    </font>
    <font>
      <b/>
      <i/>
      <sz val="9"/>
      <color indexed="30"/>
      <name val="Arial"/>
      <family val="2"/>
    </font>
    <font>
      <b/>
      <sz val="8"/>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0"/>
      <color theme="4"/>
      <name val="Arial"/>
      <family val="2"/>
    </font>
    <font>
      <b/>
      <i/>
      <sz val="9"/>
      <color rgb="FF0070C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style="thick"/>
    </border>
    <border>
      <left style="mediumDashed"/>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color indexed="63"/>
      </left>
      <right style="thick"/>
      <top>
        <color indexed="63"/>
      </top>
      <bottom>
        <color indexed="63"/>
      </bottom>
    </border>
    <border>
      <left style="mediumDashed"/>
      <right>
        <color indexed="63"/>
      </right>
      <top>
        <color indexed="63"/>
      </top>
      <bottom style="thick"/>
    </border>
    <border>
      <left>
        <color indexed="63"/>
      </left>
      <right style="mediumDashed"/>
      <top>
        <color indexed="63"/>
      </top>
      <bottom style="thick"/>
    </border>
    <border>
      <left>
        <color indexed="63"/>
      </left>
      <right style="thick"/>
      <top>
        <color indexed="63"/>
      </top>
      <bottom style="thick"/>
    </border>
    <border>
      <left style="thick">
        <color indexed="55"/>
      </left>
      <right style="medium">
        <color indexed="55"/>
      </right>
      <top style="thick">
        <color indexed="55"/>
      </top>
      <bottom style="thick"/>
    </border>
    <border>
      <left style="thick">
        <color indexed="55"/>
      </left>
      <right style="medium">
        <color indexed="55"/>
      </right>
      <top>
        <color indexed="63"/>
      </top>
      <bottom>
        <color indexed="63"/>
      </bottom>
    </border>
    <border>
      <left style="medium">
        <color indexed="55"/>
      </left>
      <right style="thick">
        <color indexed="55"/>
      </right>
      <top>
        <color indexed="63"/>
      </top>
      <bottom>
        <color indexed="63"/>
      </bottom>
    </border>
    <border>
      <left style="thick"/>
      <right>
        <color indexed="63"/>
      </right>
      <top>
        <color indexed="63"/>
      </top>
      <bottom style="mediumDashed"/>
    </border>
    <border>
      <left>
        <color indexed="63"/>
      </left>
      <right>
        <color indexed="63"/>
      </right>
      <top>
        <color indexed="63"/>
      </top>
      <bottom style="mediumDashed"/>
    </border>
    <border>
      <left style="thick">
        <color indexed="55"/>
      </left>
      <right style="medium">
        <color indexed="55"/>
      </right>
      <top>
        <color indexed="63"/>
      </top>
      <bottom style="mediumDashed"/>
    </border>
    <border>
      <left style="medium">
        <color indexed="55"/>
      </left>
      <right style="thick">
        <color indexed="55"/>
      </right>
      <top>
        <color indexed="63"/>
      </top>
      <bottom style="mediumDashed"/>
    </border>
    <border>
      <left style="mediumDashed"/>
      <right>
        <color indexed="63"/>
      </right>
      <top>
        <color indexed="63"/>
      </top>
      <bottom style="mediumDashed"/>
    </border>
    <border>
      <left style="thick">
        <color indexed="55"/>
      </left>
      <right style="medium">
        <color indexed="55"/>
      </right>
      <top>
        <color indexed="63"/>
      </top>
      <bottom style="thick">
        <color indexed="55"/>
      </bottom>
    </border>
    <border>
      <left style="medium">
        <color indexed="55"/>
      </left>
      <right style="thick">
        <color indexed="55"/>
      </right>
      <top>
        <color indexed="63"/>
      </top>
      <bottom style="thick">
        <color indexed="55"/>
      </bottom>
    </border>
    <border>
      <left style="medium">
        <color indexed="55"/>
      </left>
      <right style="thick">
        <color indexed="55"/>
      </right>
      <top style="thick">
        <color indexed="55"/>
      </top>
      <bottom style="thick"/>
    </border>
    <border>
      <left style="thick"/>
      <right>
        <color indexed="63"/>
      </right>
      <top style="thick"/>
      <bottom style="thick"/>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mediumDashed"/>
      <top>
        <color indexed="63"/>
      </top>
      <bottom style="mediumDashed"/>
    </border>
    <border>
      <left>
        <color indexed="63"/>
      </left>
      <right>
        <color indexed="63"/>
      </right>
      <top>
        <color indexed="63"/>
      </top>
      <bottom style="medium">
        <color theme="4" tint="0.3999499976634979"/>
      </bottom>
    </border>
    <border>
      <left style="mediumDashed"/>
      <right>
        <color indexed="63"/>
      </right>
      <top>
        <color indexed="63"/>
      </top>
      <bottom style="medium">
        <color theme="4" tint="0.3999499976634979"/>
      </bottom>
    </border>
    <border>
      <left>
        <color indexed="63"/>
      </left>
      <right style="mediumDashed"/>
      <top>
        <color indexed="63"/>
      </top>
      <bottom style="medium">
        <color theme="4" tint="0.3999499976634979"/>
      </bottom>
    </border>
    <border>
      <left style="thick">
        <color indexed="55"/>
      </left>
      <right style="medium">
        <color indexed="55"/>
      </right>
      <top>
        <color indexed="63"/>
      </top>
      <bottom style="medium">
        <color theme="4" tint="0.3999499976634979"/>
      </bottom>
    </border>
    <border>
      <left style="medium">
        <color indexed="55"/>
      </left>
      <right style="thick">
        <color indexed="55"/>
      </right>
      <top>
        <color indexed="63"/>
      </top>
      <bottom style="medium">
        <color theme="4" tint="0.399949997663497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theme="2" tint="-0.24993999302387238"/>
      </top>
      <bottom style="medium">
        <color theme="2" tint="-0.24993999302387238"/>
      </bottom>
    </border>
    <border>
      <left>
        <color indexed="63"/>
      </left>
      <right style="medium">
        <color theme="2" tint="-0.24993999302387238"/>
      </right>
      <top style="medium">
        <color theme="2" tint="-0.24993999302387238"/>
      </top>
      <bottom style="medium">
        <color theme="2" tint="-0.24993999302387238"/>
      </bottom>
    </border>
    <border>
      <left>
        <color indexed="63"/>
      </left>
      <right style="thick">
        <color indexed="23"/>
      </right>
      <top>
        <color indexed="63"/>
      </top>
      <bottom style="thick">
        <color indexed="23"/>
      </bottom>
    </border>
    <border>
      <left>
        <color indexed="63"/>
      </left>
      <right>
        <color indexed="63"/>
      </right>
      <top>
        <color indexed="63"/>
      </top>
      <bottom style="thick">
        <color indexed="23"/>
      </bottom>
    </border>
    <border>
      <left style="thick">
        <color indexed="23"/>
      </left>
      <right>
        <color indexed="63"/>
      </right>
      <top style="thick">
        <color indexed="23"/>
      </top>
      <bottom>
        <color indexed="63"/>
      </bottom>
    </border>
    <border>
      <left style="thick">
        <color indexed="23"/>
      </left>
      <right>
        <color indexed="63"/>
      </right>
      <top>
        <color indexed="63"/>
      </top>
      <bottom style="thick">
        <color indexed="2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color theme="2" tint="-0.24993999302387238"/>
      </left>
      <right>
        <color indexed="63"/>
      </right>
      <top style="medium">
        <color theme="2" tint="-0.24993999302387238"/>
      </top>
      <bottom style="medium">
        <color theme="2" tint="-0.24993999302387238"/>
      </bottom>
    </border>
    <border>
      <left style="thick">
        <color indexed="23"/>
      </left>
      <right style="thick">
        <color indexed="23"/>
      </right>
      <top style="thick">
        <color indexed="23"/>
      </top>
      <bottom style="thick">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1">
    <xf numFmtId="0" fontId="0" fillId="0" borderId="0" xfId="0" applyAlignment="1">
      <alignment/>
    </xf>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xf>
    <xf numFmtId="0" fontId="3" fillId="0" borderId="0" xfId="0" applyFont="1" applyBorder="1" applyAlignment="1">
      <alignment horizontal="center"/>
    </xf>
    <xf numFmtId="1" fontId="0" fillId="0" borderId="0" xfId="0" applyNumberFormat="1" applyBorder="1" applyAlignment="1">
      <alignment horizontal="center"/>
    </xf>
    <xf numFmtId="0" fontId="3" fillId="0" borderId="10" xfId="0" applyFont="1" applyBorder="1" applyAlignment="1">
      <alignment horizontal="center"/>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xf>
    <xf numFmtId="0" fontId="0" fillId="0" borderId="11" xfId="0" applyFill="1" applyBorder="1" applyAlignment="1">
      <alignment horizontal="center"/>
    </xf>
    <xf numFmtId="1" fontId="0" fillId="0" borderId="0" xfId="0" applyNumberFormat="1" applyAlignment="1">
      <alignment horizontal="center"/>
    </xf>
    <xf numFmtId="0" fontId="3" fillId="0" borderId="0" xfId="0" applyFont="1" applyFill="1" applyBorder="1" applyAlignment="1">
      <alignment horizontal="center"/>
    </xf>
    <xf numFmtId="1" fontId="5" fillId="0" borderId="0" xfId="0" applyNumberFormat="1" applyFont="1" applyAlignment="1">
      <alignment horizontal="center"/>
    </xf>
    <xf numFmtId="1" fontId="5" fillId="0" borderId="0" xfId="0" applyNumberFormat="1" applyFont="1" applyFill="1" applyAlignment="1">
      <alignment horizontal="center"/>
    </xf>
    <xf numFmtId="172" fontId="0" fillId="0" borderId="0" xfId="0" applyNumberFormat="1" applyAlignment="1">
      <alignment horizontal="center"/>
    </xf>
    <xf numFmtId="1" fontId="4" fillId="0" borderId="16" xfId="0" applyNumberFormat="1" applyFont="1" applyFill="1" applyBorder="1" applyAlignment="1">
      <alignment horizontal="center"/>
    </xf>
    <xf numFmtId="1" fontId="4" fillId="0" borderId="0" xfId="0" applyNumberFormat="1" applyFont="1" applyFill="1" applyBorder="1" applyAlignment="1">
      <alignment horizontal="center"/>
    </xf>
    <xf numFmtId="0" fontId="3" fillId="0" borderId="0" xfId="0" applyFont="1" applyBorder="1" applyAlignment="1">
      <alignment horizontal="center" vertical="center" wrapText="1"/>
    </xf>
    <xf numFmtId="188" fontId="3" fillId="0" borderId="0"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horizontal="center"/>
    </xf>
    <xf numFmtId="0" fontId="3" fillId="0" borderId="23" xfId="0" applyFont="1" applyBorder="1" applyAlignment="1">
      <alignment horizontal="center" vertical="center" wrapText="1"/>
    </xf>
    <xf numFmtId="0" fontId="0" fillId="0" borderId="23" xfId="0" applyBorder="1" applyAlignment="1">
      <alignment/>
    </xf>
    <xf numFmtId="0" fontId="3" fillId="0" borderId="24"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3" fontId="0" fillId="0" borderId="0" xfId="0" applyNumberFormat="1" applyBorder="1" applyAlignment="1">
      <alignment/>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1" fontId="5" fillId="0" borderId="0" xfId="0" applyNumberFormat="1" applyFont="1" applyFill="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1" fontId="6" fillId="0" borderId="27" xfId="0" applyNumberFormat="1" applyFont="1" applyFill="1" applyBorder="1" applyAlignment="1">
      <alignment horizontal="center"/>
    </xf>
    <xf numFmtId="1" fontId="6" fillId="0" borderId="29" xfId="0" applyNumberFormat="1" applyFont="1" applyFill="1" applyBorder="1" applyAlignment="1">
      <alignment horizontal="center"/>
    </xf>
    <xf numFmtId="0" fontId="6" fillId="0" borderId="27" xfId="0" applyFont="1" applyBorder="1" applyAlignment="1">
      <alignment/>
    </xf>
    <xf numFmtId="0" fontId="6" fillId="0" borderId="30" xfId="0" applyFont="1" applyBorder="1" applyAlignment="1">
      <alignment/>
    </xf>
    <xf numFmtId="0" fontId="6" fillId="0" borderId="31" xfId="0" applyFont="1" applyBorder="1" applyAlignment="1">
      <alignment horizontal="center"/>
    </xf>
    <xf numFmtId="1" fontId="6" fillId="0" borderId="30" xfId="0" applyNumberFormat="1" applyFont="1" applyFill="1" applyBorder="1" applyAlignment="1">
      <alignment horizontal="center"/>
    </xf>
    <xf numFmtId="1" fontId="6" fillId="0" borderId="32" xfId="0" applyNumberFormat="1" applyFont="1" applyFill="1" applyBorder="1" applyAlignment="1">
      <alignment horizontal="center"/>
    </xf>
    <xf numFmtId="0" fontId="0" fillId="0" borderId="0" xfId="0" applyFill="1" applyAlignment="1">
      <alignment horizontal="left"/>
    </xf>
    <xf numFmtId="0" fontId="0" fillId="0" borderId="20" xfId="0" applyFill="1" applyBorder="1" applyAlignment="1">
      <alignment horizontal="center"/>
    </xf>
    <xf numFmtId="0" fontId="0" fillId="0" borderId="21" xfId="0" applyFill="1" applyBorder="1" applyAlignment="1">
      <alignment/>
    </xf>
    <xf numFmtId="0" fontId="3" fillId="0" borderId="13" xfId="0"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Alignment="1">
      <alignment horizontal="center"/>
    </xf>
    <xf numFmtId="3" fontId="0" fillId="0" borderId="0" xfId="0" applyNumberFormat="1" applyFill="1" applyAlignment="1">
      <alignment horizontal="center"/>
    </xf>
    <xf numFmtId="172" fontId="0" fillId="0" borderId="0" xfId="0" applyNumberFormat="1" applyAlignment="1">
      <alignment/>
    </xf>
    <xf numFmtId="0" fontId="7" fillId="6" borderId="33" xfId="0" applyFont="1" applyFill="1" applyBorder="1" applyAlignment="1">
      <alignment horizontal="center" vertical="center" wrapText="1"/>
    </xf>
    <xf numFmtId="1" fontId="0" fillId="6" borderId="34" xfId="0" applyNumberFormat="1" applyFont="1" applyFill="1" applyBorder="1" applyAlignment="1">
      <alignment horizontal="center"/>
    </xf>
    <xf numFmtId="1" fontId="5" fillId="6" borderId="35" xfId="0" applyNumberFormat="1" applyFont="1" applyFill="1" applyBorder="1" applyAlignment="1">
      <alignment horizontal="center"/>
    </xf>
    <xf numFmtId="0" fontId="0" fillId="0" borderId="36" xfId="0" applyFill="1" applyBorder="1" applyAlignment="1">
      <alignment horizontal="center"/>
    </xf>
    <xf numFmtId="0" fontId="3" fillId="0" borderId="37" xfId="0" applyFont="1" applyFill="1" applyBorder="1" applyAlignment="1">
      <alignment horizontal="center"/>
    </xf>
    <xf numFmtId="0" fontId="0" fillId="0" borderId="37" xfId="0" applyFill="1" applyBorder="1" applyAlignment="1">
      <alignment/>
    </xf>
    <xf numFmtId="0" fontId="0" fillId="0" borderId="37" xfId="0" applyFill="1" applyBorder="1" applyAlignment="1">
      <alignment horizontal="center"/>
    </xf>
    <xf numFmtId="1" fontId="4" fillId="0" borderId="37" xfId="0" applyNumberFormat="1" applyFont="1" applyFill="1" applyBorder="1" applyAlignment="1">
      <alignment horizontal="center"/>
    </xf>
    <xf numFmtId="1" fontId="0" fillId="6" borderId="38" xfId="0" applyNumberFormat="1" applyFont="1" applyFill="1" applyBorder="1" applyAlignment="1">
      <alignment horizontal="center"/>
    </xf>
    <xf numFmtId="1" fontId="5" fillId="6" borderId="39" xfId="0" applyNumberFormat="1" applyFont="1" applyFill="1" applyBorder="1" applyAlignment="1">
      <alignment horizontal="center"/>
    </xf>
    <xf numFmtId="0" fontId="0" fillId="0" borderId="37" xfId="0" applyBorder="1" applyAlignment="1">
      <alignment horizontal="center"/>
    </xf>
    <xf numFmtId="1" fontId="5" fillId="0" borderId="37" xfId="0" applyNumberFormat="1" applyFont="1" applyFill="1" applyBorder="1" applyAlignment="1">
      <alignment horizontal="center"/>
    </xf>
    <xf numFmtId="1" fontId="0" fillId="0" borderId="37" xfId="0" applyNumberFormat="1" applyBorder="1" applyAlignment="1">
      <alignment horizontal="center"/>
    </xf>
    <xf numFmtId="0" fontId="0" fillId="0" borderId="37" xfId="0" applyFill="1" applyBorder="1" applyAlignment="1">
      <alignment horizontal="left"/>
    </xf>
    <xf numFmtId="0" fontId="65" fillId="0" borderId="0" xfId="0" applyFont="1" applyBorder="1" applyAlignment="1">
      <alignment horizontal="center" vertical="center" wrapText="1"/>
    </xf>
    <xf numFmtId="0" fontId="66" fillId="0" borderId="0" xfId="0" applyFont="1" applyBorder="1" applyAlignment="1">
      <alignment horizontal="center" vertical="center" wrapText="1"/>
    </xf>
    <xf numFmtId="14" fontId="66" fillId="0" borderId="0" xfId="0" applyNumberFormat="1" applyFont="1" applyBorder="1" applyAlignment="1">
      <alignment horizontal="center" vertical="center" wrapText="1"/>
    </xf>
    <xf numFmtId="16" fontId="66" fillId="0" borderId="0" xfId="0" applyNumberFormat="1" applyFont="1" applyBorder="1" applyAlignment="1">
      <alignment horizontal="center" vertical="center" wrapText="1"/>
    </xf>
    <xf numFmtId="0" fontId="66" fillId="0" borderId="0" xfId="0" applyFont="1" applyBorder="1" applyAlignment="1">
      <alignment vertical="center" wrapText="1"/>
    </xf>
    <xf numFmtId="17" fontId="66" fillId="0" borderId="0" xfId="0" applyNumberFormat="1" applyFont="1" applyBorder="1" applyAlignment="1">
      <alignment horizontal="center" vertical="center" wrapText="1"/>
    </xf>
    <xf numFmtId="0" fontId="66" fillId="0" borderId="23" xfId="0" applyFont="1" applyBorder="1" applyAlignment="1">
      <alignment horizontal="center" vertical="center" wrapText="1"/>
    </xf>
    <xf numFmtId="0" fontId="66" fillId="0" borderId="23" xfId="0" applyFont="1" applyBorder="1" applyAlignment="1">
      <alignment vertical="center" wrapText="1"/>
    </xf>
    <xf numFmtId="0" fontId="0" fillId="0" borderId="23" xfId="0" applyBorder="1" applyAlignment="1">
      <alignment horizontal="center"/>
    </xf>
    <xf numFmtId="16" fontId="66" fillId="0" borderId="23" xfId="0" applyNumberFormat="1" applyFont="1" applyBorder="1" applyAlignment="1">
      <alignment horizontal="center" vertical="center" wrapText="1"/>
    </xf>
    <xf numFmtId="17" fontId="66" fillId="0" borderId="23" xfId="0" applyNumberFormat="1" applyFont="1" applyBorder="1" applyAlignment="1">
      <alignment horizontal="center" vertical="center" wrapText="1"/>
    </xf>
    <xf numFmtId="17" fontId="66" fillId="0" borderId="18" xfId="0" applyNumberFormat="1" applyFont="1" applyBorder="1" applyAlignment="1">
      <alignment horizontal="center" vertical="center" wrapText="1"/>
    </xf>
    <xf numFmtId="0" fontId="66" fillId="0" borderId="18" xfId="0" applyFont="1" applyBorder="1" applyAlignment="1">
      <alignment horizontal="center" vertical="center" wrapText="1"/>
    </xf>
    <xf numFmtId="0" fontId="66" fillId="0" borderId="18" xfId="0" applyFont="1" applyBorder="1" applyAlignment="1">
      <alignment vertical="center" wrapText="1"/>
    </xf>
    <xf numFmtId="0" fontId="0" fillId="0" borderId="18" xfId="0" applyBorder="1" applyAlignment="1">
      <alignment/>
    </xf>
    <xf numFmtId="0" fontId="0" fillId="0" borderId="18" xfId="0"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1" fontId="0" fillId="0" borderId="27" xfId="0" applyNumberFormat="1" applyFont="1" applyFill="1" applyBorder="1" applyAlignment="1">
      <alignment horizontal="center"/>
    </xf>
    <xf numFmtId="1" fontId="0" fillId="0" borderId="40" xfId="0" applyNumberFormat="1" applyFont="1" applyFill="1" applyBorder="1" applyAlignment="1">
      <alignment horizontal="center"/>
    </xf>
    <xf numFmtId="1" fontId="0" fillId="0" borderId="0" xfId="0" applyNumberFormat="1" applyFill="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5" xfId="0" applyFill="1" applyBorder="1" applyAlignment="1">
      <alignment/>
    </xf>
    <xf numFmtId="0" fontId="0" fillId="0" borderId="41" xfId="0" applyFill="1" applyBorder="1" applyAlignment="1">
      <alignment horizontal="center"/>
    </xf>
    <xf numFmtId="0" fontId="0" fillId="0" borderId="42" xfId="0" applyFill="1" applyBorder="1" applyAlignment="1">
      <alignment horizontal="center"/>
    </xf>
    <xf numFmtId="0" fontId="3" fillId="6" borderId="4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1" fontId="0" fillId="0" borderId="0" xfId="0" applyNumberFormat="1" applyFill="1" applyBorder="1" applyAlignment="1">
      <alignment horizontal="center"/>
    </xf>
    <xf numFmtId="0" fontId="0" fillId="0" borderId="44" xfId="0" applyBorder="1" applyAlignment="1">
      <alignment horizontal="center" vertical="center" wrapText="1"/>
    </xf>
    <xf numFmtId="1" fontId="0" fillId="0" borderId="40" xfId="0" applyNumberFormat="1" applyFill="1" applyBorder="1" applyAlignment="1">
      <alignment horizontal="center"/>
    </xf>
    <xf numFmtId="0" fontId="3" fillId="0" borderId="10" xfId="0" applyFont="1" applyBorder="1" applyAlignment="1">
      <alignment horizontal="left"/>
    </xf>
    <xf numFmtId="0" fontId="0" fillId="0" borderId="45" xfId="0" applyBorder="1" applyAlignment="1">
      <alignment horizontal="center"/>
    </xf>
    <xf numFmtId="0" fontId="0" fillId="0" borderId="46" xfId="0" applyBorder="1" applyAlignment="1">
      <alignment/>
    </xf>
    <xf numFmtId="0" fontId="0" fillId="0" borderId="46" xfId="0" applyBorder="1" applyAlignment="1">
      <alignment horizontal="center"/>
    </xf>
    <xf numFmtId="1" fontId="0" fillId="0" borderId="28" xfId="0" applyNumberFormat="1" applyFont="1" applyFill="1" applyBorder="1" applyAlignment="1">
      <alignment horizontal="center"/>
    </xf>
    <xf numFmtId="1" fontId="0" fillId="0" borderId="47" xfId="0" applyNumberFormat="1" applyFont="1" applyFill="1" applyBorder="1" applyAlignment="1">
      <alignment horizontal="center"/>
    </xf>
    <xf numFmtId="0" fontId="0" fillId="0" borderId="48" xfId="0" applyFill="1" applyBorder="1" applyAlignment="1">
      <alignment/>
    </xf>
    <xf numFmtId="0" fontId="0" fillId="0" borderId="48" xfId="0" applyFill="1" applyBorder="1" applyAlignment="1">
      <alignment horizontal="center"/>
    </xf>
    <xf numFmtId="0" fontId="0" fillId="0" borderId="49" xfId="0" applyFont="1" applyFill="1" applyBorder="1" applyAlignment="1">
      <alignment horizontal="center"/>
    </xf>
    <xf numFmtId="0" fontId="0" fillId="0" borderId="50" xfId="0" applyFont="1" applyFill="1" applyBorder="1" applyAlignment="1">
      <alignment horizontal="center"/>
    </xf>
    <xf numFmtId="1" fontId="0" fillId="0" borderId="48" xfId="0" applyNumberFormat="1" applyFill="1" applyBorder="1" applyAlignment="1">
      <alignment horizontal="center"/>
    </xf>
    <xf numFmtId="1" fontId="4" fillId="0" borderId="48" xfId="0" applyNumberFormat="1" applyFont="1" applyFill="1" applyBorder="1" applyAlignment="1">
      <alignment horizontal="center"/>
    </xf>
    <xf numFmtId="1" fontId="0" fillId="6" borderId="51" xfId="0" applyNumberFormat="1" applyFont="1" applyFill="1" applyBorder="1" applyAlignment="1">
      <alignment horizontal="center"/>
    </xf>
    <xf numFmtId="1" fontId="5" fillId="6" borderId="52" xfId="0" applyNumberFormat="1" applyFont="1" applyFill="1" applyBorder="1" applyAlignment="1">
      <alignment horizontal="center"/>
    </xf>
    <xf numFmtId="0" fontId="0" fillId="0" borderId="48" xfId="0" applyBorder="1" applyAlignment="1">
      <alignment horizontal="center"/>
    </xf>
    <xf numFmtId="1" fontId="5" fillId="0" borderId="48" xfId="0" applyNumberFormat="1" applyFont="1" applyFill="1" applyBorder="1" applyAlignment="1">
      <alignment horizontal="center"/>
    </xf>
    <xf numFmtId="1" fontId="0" fillId="0" borderId="48" xfId="0" applyNumberFormat="1" applyBorder="1" applyAlignment="1">
      <alignment horizontal="center"/>
    </xf>
    <xf numFmtId="0" fontId="0" fillId="0" borderId="48" xfId="0" applyFill="1" applyBorder="1" applyAlignment="1">
      <alignment horizontal="left"/>
    </xf>
    <xf numFmtId="0" fontId="3" fillId="0" borderId="48" xfId="0" applyFont="1" applyFill="1" applyBorder="1" applyAlignment="1">
      <alignment horizontal="center"/>
    </xf>
    <xf numFmtId="0" fontId="0" fillId="0" borderId="53" xfId="0" applyFill="1" applyBorder="1" applyAlignment="1">
      <alignment horizontal="left"/>
    </xf>
    <xf numFmtId="0" fontId="3" fillId="0" borderId="54" xfId="0" applyFont="1" applyFill="1" applyBorder="1" applyAlignment="1">
      <alignment horizont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56" xfId="0" applyBorder="1" applyAlignment="1">
      <alignment/>
    </xf>
    <xf numFmtId="10" fontId="0" fillId="0" borderId="57" xfId="0" applyNumberFormat="1" applyBorder="1" applyAlignment="1">
      <alignment horizontal="center" vertical="center" wrapText="1"/>
    </xf>
    <xf numFmtId="4" fontId="0" fillId="0" borderId="58" xfId="0" applyNumberFormat="1" applyFont="1" applyBorder="1" applyAlignment="1">
      <alignment horizontal="center" vertical="center" wrapText="1"/>
    </xf>
    <xf numFmtId="3" fontId="0" fillId="0" borderId="59" xfId="0" applyNumberFormat="1" applyBorder="1" applyAlignment="1">
      <alignment horizontal="center"/>
    </xf>
    <xf numFmtId="2" fontId="0" fillId="0" borderId="58" xfId="0" applyNumberFormat="1" applyBorder="1" applyAlignment="1">
      <alignment horizontal="center"/>
    </xf>
    <xf numFmtId="0" fontId="3" fillId="0" borderId="60" xfId="0" applyFont="1" applyFill="1" applyBorder="1" applyAlignment="1">
      <alignment horizontal="center" vertical="center" wrapText="1"/>
    </xf>
    <xf numFmtId="3" fontId="0" fillId="0" borderId="61" xfId="0" applyNumberFormat="1" applyBorder="1" applyAlignment="1">
      <alignment horizontal="center" vertical="center" wrapText="1"/>
    </xf>
    <xf numFmtId="0" fontId="0" fillId="0" borderId="62" xfId="0" applyBorder="1" applyAlignment="1">
      <alignment horizontal="center"/>
    </xf>
    <xf numFmtId="0" fontId="0" fillId="0" borderId="63" xfId="0" applyBorder="1" applyAlignment="1">
      <alignment horizontal="center"/>
    </xf>
    <xf numFmtId="0" fontId="1" fillId="0" borderId="64" xfId="0" applyFont="1" applyFill="1" applyBorder="1" applyAlignment="1">
      <alignment/>
    </xf>
    <xf numFmtId="2" fontId="0" fillId="0" borderId="65" xfId="0" applyNumberFormat="1" applyFill="1" applyBorder="1" applyAlignment="1">
      <alignment horizontal="center"/>
    </xf>
    <xf numFmtId="0" fontId="0" fillId="0" borderId="66" xfId="0" applyFont="1" applyBorder="1" applyAlignment="1">
      <alignment/>
    </xf>
    <xf numFmtId="0" fontId="67" fillId="0" borderId="0" xfId="0" applyFont="1" applyBorder="1" applyAlignment="1">
      <alignment/>
    </xf>
    <xf numFmtId="0" fontId="0" fillId="0" borderId="18" xfId="0" applyFont="1" applyBorder="1" applyAlignment="1">
      <alignment horizontal="center" vertical="center" wrapText="1"/>
    </xf>
    <xf numFmtId="16" fontId="66" fillId="0" borderId="0" xfId="0" applyNumberFormat="1" applyFont="1" applyBorder="1" applyAlignment="1">
      <alignment horizontal="center" vertical="center" wrapText="1"/>
    </xf>
    <xf numFmtId="17" fontId="66" fillId="0" borderId="0"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Border="1" applyAlignment="1">
      <alignment vertical="center" wrapText="1"/>
    </xf>
    <xf numFmtId="16" fontId="66" fillId="0" borderId="23" xfId="0" applyNumberFormat="1" applyFont="1" applyBorder="1" applyAlignment="1">
      <alignment horizontal="center" vertical="center" wrapText="1"/>
    </xf>
    <xf numFmtId="17" fontId="66" fillId="0" borderId="23" xfId="0" applyNumberFormat="1" applyFont="1" applyBorder="1" applyAlignment="1">
      <alignment horizontal="center" vertical="center" wrapText="1"/>
    </xf>
    <xf numFmtId="16" fontId="66" fillId="0" borderId="18" xfId="0" applyNumberFormat="1" applyFont="1" applyBorder="1" applyAlignment="1">
      <alignment horizontal="center" vertical="center" wrapText="1"/>
    </xf>
    <xf numFmtId="0" fontId="66" fillId="0" borderId="23" xfId="0" applyFont="1" applyBorder="1" applyAlignment="1">
      <alignment horizontal="center" vertical="center" wrapText="1"/>
    </xf>
    <xf numFmtId="0" fontId="65" fillId="0" borderId="0" xfId="0" applyFont="1" applyBorder="1" applyAlignment="1">
      <alignment horizontal="center" vertical="center" wrapText="1"/>
    </xf>
    <xf numFmtId="0" fontId="68" fillId="0" borderId="6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
          <c:w val="0.92875"/>
          <c:h val="0.9455"/>
        </c:manualLayout>
      </c:layout>
      <c:scatterChart>
        <c:scatterStyle val="smoothMarker"/>
        <c:varyColors val="0"/>
        <c:ser>
          <c:idx val="0"/>
          <c:order val="0"/>
          <c:tx>
            <c:v>Вариант автора</c:v>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000000"/>
                </a:solidFill>
              </a:ln>
            </c:spPr>
          </c:marker>
          <c:dLbls>
            <c:dLbl>
              <c:idx val="1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VI'!$A$2:$A$28</c:f>
              <c:numCache/>
            </c:numRef>
          </c:xVal>
          <c:yVal>
            <c:numRef>
              <c:f>'Таблица VI'!$G$2:$G$28</c:f>
              <c:numCache/>
            </c:numRef>
          </c:yVal>
          <c:smooth val="1"/>
        </c:ser>
        <c:ser>
          <c:idx val="1"/>
          <c:order val="1"/>
          <c:tx>
            <c:v>MAX по моему мнению</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000000"/>
                </a:solidFill>
              </a:ln>
            </c:spPr>
          </c:marker>
          <c:dLbls>
            <c:dLbl>
              <c:idx val="1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VI'!$A$2:$A$28</c:f>
              <c:numCache/>
            </c:numRef>
          </c:xVal>
          <c:yVal>
            <c:numRef>
              <c:f>'Таблица VI'!$I$18:$I$35</c:f>
              <c:numCache/>
            </c:numRef>
          </c:yVal>
          <c:smooth val="1"/>
        </c:ser>
        <c:ser>
          <c:idx val="2"/>
          <c:order val="2"/>
          <c:tx>
            <c:v>MIN по моему мнению</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000000"/>
                </a:solidFill>
              </a:ln>
            </c:spPr>
          </c:marker>
          <c:dLbls>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VI'!$A$2:$A$28</c:f>
              <c:numCache/>
            </c:numRef>
          </c:xVal>
          <c:yVal>
            <c:numRef>
              <c:f>'Таблица VI'!$E$2:$E$35</c:f>
              <c:numCache/>
            </c:numRef>
          </c:yVal>
          <c:smooth val="1"/>
        </c:ser>
        <c:ser>
          <c:idx val="3"/>
          <c:order val="3"/>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FFFF"/>
              </a:solidFill>
              <a:ln>
                <a:solidFill>
                  <a:srgbClr val="000000"/>
                </a:solidFill>
              </a:ln>
            </c:spPr>
          </c:marker>
          <c:xVal>
            <c:numRef>
              <c:f>'Таблица VI'!$A$2:$A$28</c:f>
              <c:numCache/>
            </c:numRef>
          </c:xVal>
          <c:yVal>
            <c:numRef>
              <c:f>'Таблица VI'!$L$18:$L$35</c:f>
              <c:numCache/>
            </c:numRef>
          </c:yVal>
          <c:smooth val="1"/>
        </c:ser>
        <c:ser>
          <c:idx val="4"/>
          <c:order val="4"/>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800080"/>
                </a:solidFill>
              </a:ln>
            </c:spPr>
          </c:marker>
          <c:dLbls>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5"/>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VI'!$A$2:$A$28</c:f>
              <c:numCache/>
            </c:numRef>
          </c:xVal>
          <c:yVal>
            <c:numRef>
              <c:f>'Таблица VI'!$I$2:$I$17</c:f>
              <c:numCache/>
            </c:numRef>
          </c:yVal>
          <c:smooth val="1"/>
        </c:ser>
        <c:axId val="38689977"/>
        <c:axId val="12665474"/>
      </c:scatterChart>
      <c:valAx>
        <c:axId val="38689977"/>
        <c:scaling>
          <c:orientation val="minMax"/>
          <c:max val="33"/>
          <c:min val="0"/>
        </c:scaling>
        <c:axPos val="b"/>
        <c:title>
          <c:tx>
            <c:rich>
              <a:bodyPr vert="horz" rot="0" anchor="ctr"/>
              <a:lstStyle/>
              <a:p>
                <a:pPr algn="ctr">
                  <a:defRPr/>
                </a:pPr>
                <a:r>
                  <a:rPr lang="en-US" cap="none" sz="800" b="1" i="0" u="none" baseline="0">
                    <a:solidFill>
                      <a:srgbClr val="000000"/>
                    </a:solidFill>
                    <a:latin typeface="Arial"/>
                    <a:ea typeface="Arial"/>
                    <a:cs typeface="Arial"/>
                  </a:rPr>
                  <a:t>месяцы</a:t>
                </a:r>
              </a:p>
            </c:rich>
          </c:tx>
          <c:layout>
            <c:manualLayout>
              <c:xMode val="factor"/>
              <c:yMode val="factor"/>
              <c:x val="-0.0015"/>
              <c:y val="0.000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1" u="none" baseline="0">
                <a:solidFill>
                  <a:srgbClr val="000000"/>
                </a:solidFill>
                <a:latin typeface="Arial"/>
                <a:ea typeface="Arial"/>
                <a:cs typeface="Arial"/>
              </a:defRPr>
            </a:pPr>
          </a:p>
        </c:txPr>
        <c:crossAx val="12665474"/>
        <c:crosses val="autoZero"/>
        <c:crossBetween val="midCat"/>
        <c:dispUnits/>
        <c:majorUnit val="1"/>
      </c:valAx>
      <c:valAx>
        <c:axId val="12665474"/>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количество встреч</a:t>
                </a:r>
              </a:p>
            </c:rich>
          </c:tx>
          <c:layout>
            <c:manualLayout>
              <c:xMode val="factor"/>
              <c:yMode val="factor"/>
              <c:x val="0.089"/>
              <c:y val="0.112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8689977"/>
        <c:crosses val="autoZero"/>
        <c:crossBetween val="midCat"/>
        <c:dispUnits/>
        <c:majorUnit val="1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Заявки и реальные победы над  F-80 и F-84</a:t>
            </a:r>
          </a:p>
        </c:rich>
      </c:tx>
      <c:layout>
        <c:manualLayout>
          <c:xMode val="factor"/>
          <c:yMode val="factor"/>
          <c:x val="-0.0175"/>
          <c:y val="-0.00525"/>
        </c:manualLayout>
      </c:layout>
      <c:spPr>
        <a:noFill/>
        <a:ln w="3175">
          <a:noFill/>
        </a:ln>
      </c:spPr>
    </c:title>
    <c:plotArea>
      <c:layout>
        <c:manualLayout>
          <c:xMode val="edge"/>
          <c:yMode val="edge"/>
          <c:x val="0.0245"/>
          <c:y val="0.001"/>
          <c:w val="0.946"/>
          <c:h val="0.993"/>
        </c:manualLayout>
      </c:layout>
      <c:scatterChart>
        <c:scatterStyle val="smoothMarker"/>
        <c:varyColors val="0"/>
        <c:ser>
          <c:idx val="0"/>
          <c:order val="0"/>
          <c:tx>
            <c:v>при потерях 4%, как у Метеоров</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000000"/>
                </a:solidFill>
              </a:ln>
            </c:spPr>
          </c:marker>
          <c:dLbls>
            <c:dLbl>
              <c:idx val="1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VI'!$A$2:$A$35</c:f>
              <c:numCache/>
            </c:numRef>
          </c:xVal>
          <c:yVal>
            <c:numRef>
              <c:f>'Таблица VI'!$K$2:$K$35</c:f>
              <c:numCache/>
            </c:numRef>
          </c:yVal>
          <c:smooth val="1"/>
        </c:ser>
        <c:ser>
          <c:idx val="1"/>
          <c:order val="1"/>
          <c:tx>
            <c:v>Заявки по материалам Набоки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FFFFFF"/>
                </a:solidFill>
              </a:ln>
            </c:spPr>
          </c:marker>
          <c:dLbls>
            <c:dLbl>
              <c:idx val="1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VI'!$A$2:$A$35</c:f>
              <c:numCache/>
            </c:numRef>
          </c:xVal>
          <c:yVal>
            <c:numRef>
              <c:f>'Таблица VI'!$M$2:$M$35</c:f>
              <c:numCache/>
            </c:numRef>
          </c:yVal>
          <c:smooth val="1"/>
        </c:ser>
        <c:ser>
          <c:idx val="2"/>
          <c:order val="2"/>
          <c:tx>
            <c:v>если наши завышали в 4 раза</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1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VI'!$A$2:$A$35</c:f>
              <c:numCache/>
            </c:numRef>
          </c:xVal>
          <c:yVal>
            <c:numRef>
              <c:f>'Таблица VI'!$N$2:$N$35</c:f>
              <c:numCache/>
            </c:numRef>
          </c:yVal>
          <c:smooth val="1"/>
        </c:ser>
        <c:ser>
          <c:idx val="3"/>
          <c:order val="3"/>
          <c:tx>
            <c:v>если наши завышали только в 3</c:v>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1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'Таблица VI'!$A$2:$A$35</c:f>
              <c:numCache/>
            </c:numRef>
          </c:xVal>
          <c:yVal>
            <c:numRef>
              <c:f>'Таблица VI'!$O$2:$O$35</c:f>
              <c:numCache/>
            </c:numRef>
          </c:yVal>
          <c:smooth val="1"/>
        </c:ser>
        <c:ser>
          <c:idx val="4"/>
          <c:order val="4"/>
          <c:tx>
            <c:v>заявки по документу "Краткие итоги и анализ..."</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1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xVal>
            <c:numRef>
              <c:f>'Таблица VI'!$A$2:$A$35</c:f>
              <c:numCache/>
            </c:numRef>
          </c:xVal>
          <c:yVal>
            <c:numRef>
              <c:f>'Таблица VI'!$P$2:$P$35</c:f>
              <c:numCache/>
            </c:numRef>
          </c:yVal>
          <c:smooth val="1"/>
        </c:ser>
        <c:axId val="46880403"/>
        <c:axId val="19270444"/>
      </c:scatterChart>
      <c:valAx>
        <c:axId val="468804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номера месяцев от начала боевых действий</a:t>
                </a:r>
              </a:p>
            </c:rich>
          </c:tx>
          <c:layout>
            <c:manualLayout>
              <c:xMode val="factor"/>
              <c:yMode val="factor"/>
              <c:x val="0.028"/>
              <c:y val="0.077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19270444"/>
        <c:crosses val="autoZero"/>
        <c:crossBetween val="midCat"/>
        <c:dispUnits/>
        <c:majorUnit val="1"/>
      </c:valAx>
      <c:valAx>
        <c:axId val="19270444"/>
        <c:scaling>
          <c:orientation val="minMax"/>
          <c:max val="320"/>
        </c:scaling>
        <c:axPos val="l"/>
        <c:title>
          <c:tx>
            <c:rich>
              <a:bodyPr vert="horz" rot="0" anchor="ctr"/>
              <a:lstStyle/>
              <a:p>
                <a:pPr algn="ctr">
                  <a:defRPr/>
                </a:pPr>
                <a:r>
                  <a:rPr lang="en-US" cap="none" sz="800" b="1" i="0" u="none" baseline="0">
                    <a:solidFill>
                      <a:srgbClr val="000000"/>
                    </a:solidFill>
                    <a:latin typeface="Arial"/>
                    <a:ea typeface="Arial"/>
                    <a:cs typeface="Arial"/>
                  </a:rPr>
                  <a:t>заявки и реальные победы</a:t>
                </a:r>
              </a:p>
            </c:rich>
          </c:tx>
          <c:layout>
            <c:manualLayout>
              <c:xMode val="factor"/>
              <c:yMode val="factor"/>
              <c:x val="0.07675"/>
              <c:y val="0.088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6880403"/>
        <c:crosses val="autoZero"/>
        <c:crossBetween val="midCat"/>
        <c:dispUnits/>
        <c:majorUnit val="20"/>
      </c:valAx>
      <c:spPr>
        <a:solidFill>
          <a:srgbClr val="C0C0C0"/>
        </a:solidFill>
        <a:ln w="12700">
          <a:solidFill>
            <a:srgbClr val="808080"/>
          </a:solidFill>
        </a:ln>
      </c:spPr>
    </c:plotArea>
    <c:legend>
      <c:legendPos val="r"/>
      <c:layout>
        <c:manualLayout>
          <c:xMode val="edge"/>
          <c:yMode val="edge"/>
          <c:x val="0.63325"/>
          <c:y val="0.39475"/>
          <c:w val="0.3415"/>
          <c:h val="0.388"/>
        </c:manualLayout>
      </c:layout>
      <c:overlay val="0"/>
      <c:spPr>
        <a:no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48</xdr:row>
      <xdr:rowOff>104775</xdr:rowOff>
    </xdr:from>
    <xdr:to>
      <xdr:col>11</xdr:col>
      <xdr:colOff>400050</xdr:colOff>
      <xdr:row>80</xdr:row>
      <xdr:rowOff>152400</xdr:rowOff>
    </xdr:to>
    <xdr:graphicFrame>
      <xdr:nvGraphicFramePr>
        <xdr:cNvPr id="1" name="Chart 1025"/>
        <xdr:cNvGraphicFramePr/>
      </xdr:nvGraphicFramePr>
      <xdr:xfrm>
        <a:off x="6286500" y="10553700"/>
        <a:ext cx="4838700" cy="5686425"/>
      </xdr:xfrm>
      <a:graphic>
        <a:graphicData uri="http://schemas.openxmlformats.org/drawingml/2006/chart">
          <c:chart xmlns:c="http://schemas.openxmlformats.org/drawingml/2006/chart" r:id="rId1"/>
        </a:graphicData>
      </a:graphic>
    </xdr:graphicFrame>
    <xdr:clientData/>
  </xdr:twoCellAnchor>
  <xdr:twoCellAnchor>
    <xdr:from>
      <xdr:col>11</xdr:col>
      <xdr:colOff>419100</xdr:colOff>
      <xdr:row>46</xdr:row>
      <xdr:rowOff>142875</xdr:rowOff>
    </xdr:from>
    <xdr:to>
      <xdr:col>20</xdr:col>
      <xdr:colOff>457200</xdr:colOff>
      <xdr:row>79</xdr:row>
      <xdr:rowOff>142875</xdr:rowOff>
    </xdr:to>
    <xdr:graphicFrame>
      <xdr:nvGraphicFramePr>
        <xdr:cNvPr id="2" name="Chart 1039"/>
        <xdr:cNvGraphicFramePr/>
      </xdr:nvGraphicFramePr>
      <xdr:xfrm>
        <a:off x="11144250" y="10267950"/>
        <a:ext cx="8763000" cy="5800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2"/>
  <sheetViews>
    <sheetView tabSelected="1" zoomScalePageLayoutView="0" workbookViewId="0" topLeftCell="A1">
      <pane ySplit="1" topLeftCell="A20" activePane="bottomLeft" state="frozen"/>
      <selection pane="topLeft" activeCell="E1" sqref="E1"/>
      <selection pane="bottomLeft" activeCell="P39" sqref="P39"/>
    </sheetView>
  </sheetViews>
  <sheetFormatPr defaultColWidth="9.140625" defaultRowHeight="12.75"/>
  <cols>
    <col min="1" max="1" width="9.140625" style="1" customWidth="1"/>
    <col min="2" max="2" width="10.421875" style="2" customWidth="1"/>
    <col min="3" max="3" width="10.00390625" style="0" customWidth="1"/>
    <col min="4" max="4" width="15.8515625" style="2" customWidth="1"/>
    <col min="5" max="5" width="18.00390625" style="0" customWidth="1"/>
    <col min="6" max="6" width="15.00390625" style="0" customWidth="1"/>
    <col min="7" max="7" width="14.421875" style="0" customWidth="1"/>
    <col min="8" max="8" width="15.140625" style="0" customWidth="1"/>
    <col min="9" max="9" width="17.00390625" style="0" customWidth="1"/>
    <col min="10" max="10" width="18.8515625" style="0" customWidth="1"/>
    <col min="11" max="11" width="17.00390625" style="0" customWidth="1"/>
    <col min="12" max="12" width="16.28125" style="0" customWidth="1"/>
    <col min="13" max="13" width="16.57421875" style="0" customWidth="1"/>
    <col min="14" max="14" width="18.7109375" style="0" customWidth="1"/>
    <col min="15" max="15" width="15.00390625" style="0" customWidth="1"/>
    <col min="16" max="16" width="12.421875" style="2" customWidth="1"/>
    <col min="17" max="17" width="12.00390625" style="2" customWidth="1"/>
    <col min="18" max="18" width="14.57421875" style="62" customWidth="1"/>
    <col min="19" max="19" width="13.140625" style="0" customWidth="1"/>
    <col min="20" max="20" width="12.140625" style="0" customWidth="1"/>
    <col min="22" max="22" width="14.57421875" style="0" customWidth="1"/>
    <col min="23" max="23" width="10.7109375" style="0" customWidth="1"/>
  </cols>
  <sheetData>
    <row r="1" spans="1:18" s="20" customFormat="1" ht="72" customHeight="1" thickBot="1" thickTop="1">
      <c r="A1" s="16" t="s">
        <v>38</v>
      </c>
      <c r="B1" s="16" t="s">
        <v>11</v>
      </c>
      <c r="C1" s="16" t="s">
        <v>247</v>
      </c>
      <c r="D1" s="17" t="s">
        <v>250</v>
      </c>
      <c r="E1" s="17" t="s">
        <v>251</v>
      </c>
      <c r="F1" s="18" t="s">
        <v>252</v>
      </c>
      <c r="G1" s="19" t="s">
        <v>253</v>
      </c>
      <c r="H1" s="112" t="s">
        <v>244</v>
      </c>
      <c r="I1" s="17" t="s">
        <v>254</v>
      </c>
      <c r="J1" s="65" t="s">
        <v>42</v>
      </c>
      <c r="K1" s="107" t="s">
        <v>246</v>
      </c>
      <c r="L1" s="17" t="s">
        <v>36</v>
      </c>
      <c r="M1" s="17" t="s">
        <v>37</v>
      </c>
      <c r="N1" s="17" t="s">
        <v>248</v>
      </c>
      <c r="O1" s="17" t="s">
        <v>249</v>
      </c>
      <c r="P1" s="60" t="s">
        <v>44</v>
      </c>
      <c r="Q1" s="16" t="s">
        <v>11</v>
      </c>
      <c r="R1" s="16" t="s">
        <v>41</v>
      </c>
    </row>
    <row r="2" spans="1:18" ht="13.5" thickTop="1">
      <c r="A2" s="7">
        <v>0</v>
      </c>
      <c r="B2" s="13"/>
      <c r="C2" s="5" t="s">
        <v>10</v>
      </c>
      <c r="D2" s="8">
        <v>0</v>
      </c>
      <c r="E2" s="4">
        <v>0</v>
      </c>
      <c r="F2" s="95">
        <v>0</v>
      </c>
      <c r="G2" s="96">
        <v>0</v>
      </c>
      <c r="H2" s="111">
        <f aca="true" t="shared" si="0" ref="H2:H17">AVERAGE(D2,F2)</f>
        <v>0</v>
      </c>
      <c r="I2" s="27">
        <v>0</v>
      </c>
      <c r="J2" s="66">
        <f>D2*$E$57</f>
        <v>0</v>
      </c>
      <c r="K2" s="67">
        <v>0</v>
      </c>
      <c r="L2" s="2">
        <v>0</v>
      </c>
      <c r="M2" s="24">
        <v>0</v>
      </c>
      <c r="N2" s="22">
        <f aca="true" t="shared" si="1" ref="N2:N17">M2/4</f>
        <v>0</v>
      </c>
      <c r="O2" s="22">
        <f aca="true" t="shared" si="2" ref="O2:O17">M2/3</f>
        <v>0</v>
      </c>
      <c r="P2" s="57"/>
      <c r="Q2" s="13"/>
      <c r="R2" s="5" t="s">
        <v>10</v>
      </c>
    </row>
    <row r="3" spans="1:18" s="12" customFormat="1" ht="12.75">
      <c r="A3" s="21">
        <v>1</v>
      </c>
      <c r="B3" s="23">
        <v>1950</v>
      </c>
      <c r="C3" s="10" t="s">
        <v>20</v>
      </c>
      <c r="D3" s="8">
        <v>162</v>
      </c>
      <c r="E3" s="8">
        <f aca="true" t="shared" si="3" ref="E3:E17">E2+D3</f>
        <v>162</v>
      </c>
      <c r="F3" s="97">
        <v>130</v>
      </c>
      <c r="G3" s="98">
        <f aca="true" t="shared" si="4" ref="G3:G17">G2+F3</f>
        <v>130</v>
      </c>
      <c r="H3" s="111">
        <f t="shared" si="0"/>
        <v>146</v>
      </c>
      <c r="I3" s="28">
        <f aca="true" t="shared" si="5" ref="I3:I17">I2+H3</f>
        <v>146</v>
      </c>
      <c r="J3" s="66">
        <f aca="true" t="shared" si="6" ref="J3:J17">H3*$E$57</f>
        <v>5.7936507936507935</v>
      </c>
      <c r="K3" s="67">
        <f aca="true" t="shared" si="7" ref="K3:K17">K2+J3</f>
        <v>5.7936507936507935</v>
      </c>
      <c r="L3" s="62">
        <v>7</v>
      </c>
      <c r="M3" s="25">
        <f aca="true" t="shared" si="8" ref="M3:M17">M2+L3</f>
        <v>7</v>
      </c>
      <c r="N3" s="101">
        <f t="shared" si="1"/>
        <v>1.75</v>
      </c>
      <c r="O3" s="101">
        <f t="shared" si="2"/>
        <v>2.3333333333333335</v>
      </c>
      <c r="P3" s="57"/>
      <c r="Q3" s="23">
        <v>1950</v>
      </c>
      <c r="R3" s="10" t="s">
        <v>20</v>
      </c>
    </row>
    <row r="4" spans="1:18" s="12" customFormat="1" ht="12.75">
      <c r="A4" s="21">
        <v>2</v>
      </c>
      <c r="B4" s="23"/>
      <c r="C4" s="10" t="s">
        <v>1</v>
      </c>
      <c r="D4" s="8">
        <v>96</v>
      </c>
      <c r="E4" s="8">
        <f t="shared" si="3"/>
        <v>258</v>
      </c>
      <c r="F4" s="97">
        <v>96</v>
      </c>
      <c r="G4" s="98">
        <f t="shared" si="4"/>
        <v>226</v>
      </c>
      <c r="H4" s="111">
        <f t="shared" si="0"/>
        <v>96</v>
      </c>
      <c r="I4" s="28">
        <f t="shared" si="5"/>
        <v>242</v>
      </c>
      <c r="J4" s="66">
        <f t="shared" si="6"/>
        <v>3.8095238095238093</v>
      </c>
      <c r="K4" s="67">
        <f t="shared" si="7"/>
        <v>9.603174603174603</v>
      </c>
      <c r="L4" s="62">
        <v>21</v>
      </c>
      <c r="M4" s="25">
        <f t="shared" si="8"/>
        <v>28</v>
      </c>
      <c r="N4" s="101">
        <f t="shared" si="1"/>
        <v>7</v>
      </c>
      <c r="O4" s="101">
        <f t="shared" si="2"/>
        <v>9.333333333333334</v>
      </c>
      <c r="P4" s="57"/>
      <c r="Q4" s="23"/>
      <c r="R4" s="10" t="s">
        <v>1</v>
      </c>
    </row>
    <row r="5" spans="1:18" s="12" customFormat="1" ht="12.75">
      <c r="A5" s="21">
        <v>3</v>
      </c>
      <c r="B5" s="23">
        <v>1951</v>
      </c>
      <c r="C5" s="10" t="s">
        <v>21</v>
      </c>
      <c r="D5" s="8">
        <v>99</v>
      </c>
      <c r="E5" s="8">
        <f t="shared" si="3"/>
        <v>357</v>
      </c>
      <c r="F5" s="97">
        <v>89</v>
      </c>
      <c r="G5" s="98">
        <f t="shared" si="4"/>
        <v>315</v>
      </c>
      <c r="H5" s="111">
        <f t="shared" si="0"/>
        <v>94</v>
      </c>
      <c r="I5" s="28">
        <f t="shared" si="5"/>
        <v>336</v>
      </c>
      <c r="J5" s="66">
        <f t="shared" si="6"/>
        <v>3.73015873015873</v>
      </c>
      <c r="K5" s="67">
        <f t="shared" si="7"/>
        <v>13.333333333333332</v>
      </c>
      <c r="L5" s="62">
        <v>19</v>
      </c>
      <c r="M5" s="25">
        <f t="shared" si="8"/>
        <v>47</v>
      </c>
      <c r="N5" s="101">
        <f t="shared" si="1"/>
        <v>11.75</v>
      </c>
      <c r="O5" s="101">
        <f t="shared" si="2"/>
        <v>15.666666666666666</v>
      </c>
      <c r="P5" s="57"/>
      <c r="Q5" s="23">
        <v>1951</v>
      </c>
      <c r="R5" s="10" t="s">
        <v>21</v>
      </c>
    </row>
    <row r="6" spans="1:18" s="12" customFormat="1" ht="12.75">
      <c r="A6" s="21">
        <v>4</v>
      </c>
      <c r="B6" s="23"/>
      <c r="C6" s="10" t="s">
        <v>245</v>
      </c>
      <c r="D6" s="8">
        <v>35</v>
      </c>
      <c r="E6" s="8">
        <f t="shared" si="3"/>
        <v>392</v>
      </c>
      <c r="F6" s="97">
        <v>22</v>
      </c>
      <c r="G6" s="98">
        <f t="shared" si="4"/>
        <v>337</v>
      </c>
      <c r="H6" s="111">
        <f t="shared" si="0"/>
        <v>28.5</v>
      </c>
      <c r="I6" s="28">
        <f t="shared" si="5"/>
        <v>364.5</v>
      </c>
      <c r="J6" s="66">
        <f t="shared" si="6"/>
        <v>1.130952380952381</v>
      </c>
      <c r="K6" s="67">
        <f t="shared" si="7"/>
        <v>14.464285714285714</v>
      </c>
      <c r="L6" s="62">
        <v>8</v>
      </c>
      <c r="M6" s="25">
        <f t="shared" si="8"/>
        <v>55</v>
      </c>
      <c r="N6" s="101">
        <f t="shared" si="1"/>
        <v>13.75</v>
      </c>
      <c r="O6" s="101">
        <f t="shared" si="2"/>
        <v>18.333333333333332</v>
      </c>
      <c r="P6" s="57"/>
      <c r="Q6" s="23"/>
      <c r="R6" s="10" t="s">
        <v>2</v>
      </c>
    </row>
    <row r="7" spans="1:18" s="12" customFormat="1" ht="12.75">
      <c r="A7" s="21">
        <v>5</v>
      </c>
      <c r="B7" s="23"/>
      <c r="C7" s="10" t="s">
        <v>3</v>
      </c>
      <c r="D7" s="8">
        <v>80</v>
      </c>
      <c r="E7" s="8">
        <f t="shared" si="3"/>
        <v>472</v>
      </c>
      <c r="F7" s="97">
        <v>75</v>
      </c>
      <c r="G7" s="98">
        <f t="shared" si="4"/>
        <v>412</v>
      </c>
      <c r="H7" s="111">
        <f t="shared" si="0"/>
        <v>77.5</v>
      </c>
      <c r="I7" s="28">
        <f t="shared" si="5"/>
        <v>442</v>
      </c>
      <c r="J7" s="66">
        <f t="shared" si="6"/>
        <v>3.075396825396825</v>
      </c>
      <c r="K7" s="67">
        <f t="shared" si="7"/>
        <v>17.539682539682538</v>
      </c>
      <c r="L7" s="62">
        <v>3</v>
      </c>
      <c r="M7" s="25">
        <f t="shared" si="8"/>
        <v>58</v>
      </c>
      <c r="N7" s="101">
        <f t="shared" si="1"/>
        <v>14.5</v>
      </c>
      <c r="O7" s="101">
        <f t="shared" si="2"/>
        <v>19.333333333333332</v>
      </c>
      <c r="P7" s="57"/>
      <c r="Q7" s="23"/>
      <c r="R7" s="10" t="s">
        <v>3</v>
      </c>
    </row>
    <row r="8" spans="1:18" s="12" customFormat="1" ht="12.75">
      <c r="A8" s="21">
        <v>6</v>
      </c>
      <c r="B8" s="23"/>
      <c r="C8" s="10" t="s">
        <v>4</v>
      </c>
      <c r="D8" s="8">
        <v>136</v>
      </c>
      <c r="E8" s="8">
        <f t="shared" si="3"/>
        <v>608</v>
      </c>
      <c r="F8" s="97">
        <v>85</v>
      </c>
      <c r="G8" s="98">
        <f t="shared" si="4"/>
        <v>497</v>
      </c>
      <c r="H8" s="111">
        <f t="shared" si="0"/>
        <v>110.5</v>
      </c>
      <c r="I8" s="28">
        <f t="shared" si="5"/>
        <v>552.5</v>
      </c>
      <c r="J8" s="66">
        <f t="shared" si="6"/>
        <v>4.384920634920634</v>
      </c>
      <c r="K8" s="67">
        <f t="shared" si="7"/>
        <v>21.92460317460317</v>
      </c>
      <c r="L8" s="62">
        <v>7</v>
      </c>
      <c r="M8" s="25">
        <f t="shared" si="8"/>
        <v>65</v>
      </c>
      <c r="N8" s="101">
        <f t="shared" si="1"/>
        <v>16.25</v>
      </c>
      <c r="O8" s="101">
        <f t="shared" si="2"/>
        <v>21.666666666666668</v>
      </c>
      <c r="P8" s="57"/>
      <c r="Q8" s="23"/>
      <c r="R8" s="10" t="s">
        <v>4</v>
      </c>
    </row>
    <row r="9" spans="1:18" s="12" customFormat="1" ht="12.75">
      <c r="A9" s="21">
        <v>7</v>
      </c>
      <c r="B9" s="23"/>
      <c r="C9" s="10" t="s">
        <v>5</v>
      </c>
      <c r="D9" s="8">
        <v>8</v>
      </c>
      <c r="E9" s="8">
        <f t="shared" si="3"/>
        <v>616</v>
      </c>
      <c r="F9" s="97">
        <v>8</v>
      </c>
      <c r="G9" s="98">
        <f t="shared" si="4"/>
        <v>505</v>
      </c>
      <c r="H9" s="111">
        <f t="shared" si="0"/>
        <v>8</v>
      </c>
      <c r="I9" s="28">
        <f t="shared" si="5"/>
        <v>560.5</v>
      </c>
      <c r="J9" s="66">
        <f t="shared" si="6"/>
        <v>0.31746031746031744</v>
      </c>
      <c r="K9" s="67">
        <f t="shared" si="7"/>
        <v>22.242063492063487</v>
      </c>
      <c r="L9" s="62">
        <v>2</v>
      </c>
      <c r="M9" s="25">
        <f t="shared" si="8"/>
        <v>67</v>
      </c>
      <c r="N9" s="101">
        <f t="shared" si="1"/>
        <v>16.75</v>
      </c>
      <c r="O9" s="101">
        <f t="shared" si="2"/>
        <v>22.333333333333332</v>
      </c>
      <c r="P9" s="57"/>
      <c r="Q9" s="23"/>
      <c r="R9" s="10" t="s">
        <v>5</v>
      </c>
    </row>
    <row r="10" spans="1:18" s="12" customFormat="1" ht="12.75">
      <c r="A10" s="21">
        <v>8</v>
      </c>
      <c r="B10" s="23"/>
      <c r="C10" s="10" t="s">
        <v>6</v>
      </c>
      <c r="D10" s="8">
        <v>70</v>
      </c>
      <c r="E10" s="8">
        <f t="shared" si="3"/>
        <v>686</v>
      </c>
      <c r="F10" s="97">
        <v>32</v>
      </c>
      <c r="G10" s="98">
        <f t="shared" si="4"/>
        <v>537</v>
      </c>
      <c r="H10" s="111">
        <f t="shared" si="0"/>
        <v>51</v>
      </c>
      <c r="I10" s="28">
        <f t="shared" si="5"/>
        <v>611.5</v>
      </c>
      <c r="J10" s="66">
        <f t="shared" si="6"/>
        <v>2.0238095238095237</v>
      </c>
      <c r="K10" s="67">
        <f t="shared" si="7"/>
        <v>24.265873015873012</v>
      </c>
      <c r="L10" s="62">
        <v>11</v>
      </c>
      <c r="M10" s="25">
        <f t="shared" si="8"/>
        <v>78</v>
      </c>
      <c r="N10" s="101">
        <f t="shared" si="1"/>
        <v>19.5</v>
      </c>
      <c r="O10" s="101">
        <f t="shared" si="2"/>
        <v>26</v>
      </c>
      <c r="P10" s="57"/>
      <c r="Q10" s="23"/>
      <c r="R10" s="10" t="s">
        <v>6</v>
      </c>
    </row>
    <row r="11" spans="1:18" s="12" customFormat="1" ht="13.5" thickBot="1">
      <c r="A11" s="21">
        <v>9</v>
      </c>
      <c r="B11" s="23"/>
      <c r="C11" s="120" t="s">
        <v>43</v>
      </c>
      <c r="D11" s="121">
        <v>27</v>
      </c>
      <c r="E11" s="121">
        <f t="shared" si="3"/>
        <v>713</v>
      </c>
      <c r="F11" s="122">
        <v>30</v>
      </c>
      <c r="G11" s="123">
        <f t="shared" si="4"/>
        <v>567</v>
      </c>
      <c r="H11" s="124">
        <f t="shared" si="0"/>
        <v>28.5</v>
      </c>
      <c r="I11" s="125">
        <f t="shared" si="5"/>
        <v>640</v>
      </c>
      <c r="J11" s="126">
        <f t="shared" si="6"/>
        <v>1.130952380952381</v>
      </c>
      <c r="K11" s="127">
        <f t="shared" si="7"/>
        <v>25.396825396825392</v>
      </c>
      <c r="L11" s="128">
        <v>5</v>
      </c>
      <c r="M11" s="129">
        <f t="shared" si="8"/>
        <v>83</v>
      </c>
      <c r="N11" s="130">
        <f t="shared" si="1"/>
        <v>20.75</v>
      </c>
      <c r="O11" s="130">
        <f t="shared" si="2"/>
        <v>27.666666666666668</v>
      </c>
      <c r="P11" s="131"/>
      <c r="Q11" s="132"/>
      <c r="R11" s="120" t="s">
        <v>43</v>
      </c>
    </row>
    <row r="12" spans="1:18" s="12" customFormat="1" ht="12.75">
      <c r="A12" s="21">
        <v>10</v>
      </c>
      <c r="B12" s="23"/>
      <c r="C12" s="10" t="s">
        <v>8</v>
      </c>
      <c r="D12" s="8">
        <v>23</v>
      </c>
      <c r="E12" s="8">
        <f t="shared" si="3"/>
        <v>736</v>
      </c>
      <c r="F12" s="99">
        <f aca="true" t="shared" si="9" ref="F12:F17">D12*$M$32</f>
        <v>18.29032258064516</v>
      </c>
      <c r="G12" s="118">
        <f t="shared" si="4"/>
        <v>585.2903225806451</v>
      </c>
      <c r="H12" s="111">
        <f t="shared" si="0"/>
        <v>20.64516129032258</v>
      </c>
      <c r="I12" s="28">
        <f t="shared" si="5"/>
        <v>660.6451612903226</v>
      </c>
      <c r="J12" s="66">
        <f t="shared" si="6"/>
        <v>0.8192524321556579</v>
      </c>
      <c r="K12" s="67">
        <f t="shared" si="7"/>
        <v>26.21607782898105</v>
      </c>
      <c r="L12" s="4">
        <v>8</v>
      </c>
      <c r="M12" s="47">
        <f t="shared" si="8"/>
        <v>91</v>
      </c>
      <c r="N12" s="14">
        <f t="shared" si="1"/>
        <v>22.75</v>
      </c>
      <c r="O12" s="14">
        <f t="shared" si="2"/>
        <v>30.333333333333332</v>
      </c>
      <c r="P12" s="61">
        <v>72</v>
      </c>
      <c r="Q12" s="23"/>
      <c r="R12" s="10" t="s">
        <v>8</v>
      </c>
    </row>
    <row r="13" spans="1:18" s="12" customFormat="1" ht="12.75">
      <c r="A13" s="21">
        <v>11</v>
      </c>
      <c r="B13" s="23"/>
      <c r="C13" s="10" t="s">
        <v>9</v>
      </c>
      <c r="D13" s="8">
        <v>494</v>
      </c>
      <c r="E13" s="8">
        <f t="shared" si="3"/>
        <v>1230</v>
      </c>
      <c r="F13" s="99">
        <f t="shared" si="9"/>
        <v>392.84431977559603</v>
      </c>
      <c r="G13" s="118">
        <f t="shared" si="4"/>
        <v>978.1346423562411</v>
      </c>
      <c r="H13" s="111">
        <f t="shared" si="0"/>
        <v>443.422159887798</v>
      </c>
      <c r="I13" s="28">
        <f t="shared" si="5"/>
        <v>1104.0673211781204</v>
      </c>
      <c r="J13" s="66">
        <f t="shared" si="6"/>
        <v>17.596117455865</v>
      </c>
      <c r="K13" s="67">
        <f t="shared" si="7"/>
        <v>43.81219528484605</v>
      </c>
      <c r="L13" s="2">
        <v>49</v>
      </c>
      <c r="M13" s="25">
        <f t="shared" si="8"/>
        <v>140</v>
      </c>
      <c r="N13" s="22">
        <f t="shared" si="1"/>
        <v>35</v>
      </c>
      <c r="O13" s="22">
        <f t="shared" si="2"/>
        <v>46.666666666666664</v>
      </c>
      <c r="P13" s="57"/>
      <c r="Q13" s="23"/>
      <c r="R13" s="10" t="s">
        <v>9</v>
      </c>
    </row>
    <row r="14" spans="1:18" s="12" customFormat="1" ht="12.75">
      <c r="A14" s="21">
        <v>12</v>
      </c>
      <c r="B14" s="23"/>
      <c r="C14" s="10" t="s">
        <v>10</v>
      </c>
      <c r="D14" s="8">
        <v>442</v>
      </c>
      <c r="E14" s="8">
        <f t="shared" si="3"/>
        <v>1672</v>
      </c>
      <c r="F14" s="99">
        <f t="shared" si="9"/>
        <v>351.492286115007</v>
      </c>
      <c r="G14" s="118">
        <f t="shared" si="4"/>
        <v>1329.626928471248</v>
      </c>
      <c r="H14" s="111">
        <f t="shared" si="0"/>
        <v>396.7461430575035</v>
      </c>
      <c r="I14" s="28">
        <f t="shared" si="5"/>
        <v>1500.813464235624</v>
      </c>
      <c r="J14" s="66">
        <f t="shared" si="6"/>
        <v>15.743894565773948</v>
      </c>
      <c r="K14" s="67">
        <f t="shared" si="7"/>
        <v>59.55608985062</v>
      </c>
      <c r="L14" s="2">
        <v>35</v>
      </c>
      <c r="M14" s="25">
        <f t="shared" si="8"/>
        <v>175</v>
      </c>
      <c r="N14" s="22">
        <f t="shared" si="1"/>
        <v>43.75</v>
      </c>
      <c r="O14" s="22">
        <f t="shared" si="2"/>
        <v>58.333333333333336</v>
      </c>
      <c r="P14" s="57"/>
      <c r="Q14" s="23"/>
      <c r="R14" s="10" t="s">
        <v>10</v>
      </c>
    </row>
    <row r="15" spans="1:18" s="12" customFormat="1" ht="12.75">
      <c r="A15" s="21">
        <v>13</v>
      </c>
      <c r="B15" s="23"/>
      <c r="C15" s="10" t="s">
        <v>0</v>
      </c>
      <c r="D15" s="8">
        <v>598</v>
      </c>
      <c r="E15" s="8">
        <f t="shared" si="3"/>
        <v>2270</v>
      </c>
      <c r="F15" s="99">
        <f t="shared" si="9"/>
        <v>475.54838709677415</v>
      </c>
      <c r="G15" s="118">
        <f t="shared" si="4"/>
        <v>1805.1753155680221</v>
      </c>
      <c r="H15" s="111">
        <f t="shared" si="0"/>
        <v>536.7741935483871</v>
      </c>
      <c r="I15" s="28">
        <f t="shared" si="5"/>
        <v>2037.587657784011</v>
      </c>
      <c r="J15" s="66">
        <f t="shared" si="6"/>
        <v>21.300563236047104</v>
      </c>
      <c r="K15" s="67">
        <f t="shared" si="7"/>
        <v>80.85665308666711</v>
      </c>
      <c r="L15" s="2">
        <v>39</v>
      </c>
      <c r="M15" s="25">
        <f t="shared" si="8"/>
        <v>214</v>
      </c>
      <c r="N15" s="22">
        <f t="shared" si="1"/>
        <v>53.5</v>
      </c>
      <c r="O15" s="22">
        <f t="shared" si="2"/>
        <v>71.33333333333333</v>
      </c>
      <c r="P15" s="57"/>
      <c r="Q15" s="23"/>
      <c r="R15" s="10" t="s">
        <v>0</v>
      </c>
    </row>
    <row r="16" spans="1:18" s="12" customFormat="1" ht="12.75">
      <c r="A16" s="21">
        <v>14</v>
      </c>
      <c r="B16" s="23"/>
      <c r="C16" s="10" t="s">
        <v>1</v>
      </c>
      <c r="D16" s="8">
        <v>180</v>
      </c>
      <c r="E16" s="8">
        <f t="shared" si="3"/>
        <v>2450</v>
      </c>
      <c r="F16" s="99">
        <f t="shared" si="9"/>
        <v>143.14165497896212</v>
      </c>
      <c r="G16" s="118">
        <f t="shared" si="4"/>
        <v>1948.3169705469843</v>
      </c>
      <c r="H16" s="111">
        <f t="shared" si="0"/>
        <v>161.57082748948108</v>
      </c>
      <c r="I16" s="28">
        <f t="shared" si="5"/>
        <v>2199.1584852734923</v>
      </c>
      <c r="J16" s="66">
        <f t="shared" si="6"/>
        <v>6.4115407733921055</v>
      </c>
      <c r="K16" s="67">
        <f t="shared" si="7"/>
        <v>87.26819386005921</v>
      </c>
      <c r="L16" s="2">
        <v>18</v>
      </c>
      <c r="M16" s="25">
        <f t="shared" si="8"/>
        <v>232</v>
      </c>
      <c r="N16" s="22">
        <f t="shared" si="1"/>
        <v>58</v>
      </c>
      <c r="O16" s="22">
        <f t="shared" si="2"/>
        <v>77.33333333333333</v>
      </c>
      <c r="P16" s="57"/>
      <c r="Q16" s="23"/>
      <c r="R16" s="10" t="s">
        <v>1</v>
      </c>
    </row>
    <row r="17" spans="1:18" s="12" customFormat="1" ht="13.5" thickBot="1">
      <c r="A17" s="68">
        <v>15</v>
      </c>
      <c r="B17" s="69">
        <v>1952</v>
      </c>
      <c r="C17" s="70" t="s">
        <v>21</v>
      </c>
      <c r="D17" s="71">
        <v>50</v>
      </c>
      <c r="E17" s="71">
        <f t="shared" si="3"/>
        <v>2500</v>
      </c>
      <c r="F17" s="100">
        <f t="shared" si="9"/>
        <v>39.76157082748948</v>
      </c>
      <c r="G17" s="119">
        <f t="shared" si="4"/>
        <v>1988.0785413744738</v>
      </c>
      <c r="H17" s="113">
        <f t="shared" si="0"/>
        <v>44.88078541374474</v>
      </c>
      <c r="I17" s="72">
        <f t="shared" si="5"/>
        <v>2244.039270687237</v>
      </c>
      <c r="J17" s="73">
        <f t="shared" si="6"/>
        <v>1.7809835481644736</v>
      </c>
      <c r="K17" s="74">
        <f t="shared" si="7"/>
        <v>89.04917740822368</v>
      </c>
      <c r="L17" s="75">
        <v>3</v>
      </c>
      <c r="M17" s="76">
        <f t="shared" si="8"/>
        <v>235</v>
      </c>
      <c r="N17" s="77">
        <f t="shared" si="1"/>
        <v>58.75</v>
      </c>
      <c r="O17" s="77">
        <f t="shared" si="2"/>
        <v>78.33333333333333</v>
      </c>
      <c r="P17" s="78">
        <v>222</v>
      </c>
      <c r="Q17" s="69">
        <v>1952</v>
      </c>
      <c r="R17" s="70" t="s">
        <v>21</v>
      </c>
    </row>
    <row r="18" spans="1:18" ht="12.75">
      <c r="A18" s="7">
        <v>16</v>
      </c>
      <c r="B18" s="13"/>
      <c r="C18" s="5" t="s">
        <v>2</v>
      </c>
      <c r="D18" s="8"/>
      <c r="E18" s="4"/>
      <c r="F18" s="48"/>
      <c r="G18" s="49"/>
      <c r="H18" s="50"/>
      <c r="I18" s="51"/>
      <c r="J18" s="102"/>
      <c r="K18" s="103"/>
      <c r="L18" s="2"/>
      <c r="M18" s="2"/>
      <c r="N18" s="2"/>
      <c r="O18" s="2"/>
      <c r="P18" s="57"/>
      <c r="Q18" s="13"/>
      <c r="R18" s="5" t="s">
        <v>245</v>
      </c>
    </row>
    <row r="19" spans="1:18" ht="12.75">
      <c r="A19" s="7">
        <v>17</v>
      </c>
      <c r="B19" s="13"/>
      <c r="C19" s="5" t="s">
        <v>3</v>
      </c>
      <c r="D19" s="8"/>
      <c r="E19" s="4"/>
      <c r="F19" s="48"/>
      <c r="G19" s="49"/>
      <c r="H19" s="50"/>
      <c r="I19" s="51"/>
      <c r="J19" s="102"/>
      <c r="K19" s="104"/>
      <c r="L19" s="2"/>
      <c r="M19" s="2"/>
      <c r="N19" s="2"/>
      <c r="O19" s="2"/>
      <c r="P19" s="57"/>
      <c r="Q19" s="13"/>
      <c r="R19" s="5" t="s">
        <v>3</v>
      </c>
    </row>
    <row r="20" spans="1:18" ht="12.75">
      <c r="A20" s="7">
        <v>18</v>
      </c>
      <c r="B20" s="13"/>
      <c r="C20" s="5" t="s">
        <v>4</v>
      </c>
      <c r="D20" s="4"/>
      <c r="E20" s="4"/>
      <c r="F20" s="48"/>
      <c r="G20" s="49"/>
      <c r="H20" s="50"/>
      <c r="I20" s="51"/>
      <c r="J20" s="102"/>
      <c r="K20" s="103"/>
      <c r="L20" s="2"/>
      <c r="M20" s="2"/>
      <c r="N20" s="2"/>
      <c r="O20" s="2"/>
      <c r="P20" s="57"/>
      <c r="Q20" s="13"/>
      <c r="R20" s="5" t="s">
        <v>4</v>
      </c>
    </row>
    <row r="21" spans="1:18" ht="12.75">
      <c r="A21" s="7">
        <v>19</v>
      </c>
      <c r="B21" s="13"/>
      <c r="C21" s="5" t="s">
        <v>5</v>
      </c>
      <c r="D21" s="4"/>
      <c r="E21" s="4"/>
      <c r="F21" s="48"/>
      <c r="G21" s="49"/>
      <c r="H21" s="50"/>
      <c r="I21" s="51"/>
      <c r="J21" s="102"/>
      <c r="K21" s="103"/>
      <c r="L21" s="2"/>
      <c r="M21" s="2"/>
      <c r="N21" s="2"/>
      <c r="O21" s="2"/>
      <c r="P21" s="57"/>
      <c r="Q21" s="13"/>
      <c r="R21" s="5" t="s">
        <v>5</v>
      </c>
    </row>
    <row r="22" spans="1:18" ht="12.75">
      <c r="A22" s="7">
        <v>20</v>
      </c>
      <c r="B22" s="13"/>
      <c r="C22" s="5" t="s">
        <v>6</v>
      </c>
      <c r="D22" s="4"/>
      <c r="E22" s="4"/>
      <c r="F22" s="48"/>
      <c r="G22" s="49"/>
      <c r="H22" s="50"/>
      <c r="I22" s="51"/>
      <c r="J22" s="102"/>
      <c r="K22" s="103"/>
      <c r="N22" s="2"/>
      <c r="O22" s="2"/>
      <c r="P22" s="57"/>
      <c r="Q22" s="13"/>
      <c r="R22" s="5" t="s">
        <v>6</v>
      </c>
    </row>
    <row r="23" spans="1:18" ht="12.75">
      <c r="A23" s="7">
        <v>21</v>
      </c>
      <c r="B23" s="13"/>
      <c r="C23" s="5" t="s">
        <v>7</v>
      </c>
      <c r="D23" s="4"/>
      <c r="E23" s="4"/>
      <c r="F23" s="48"/>
      <c r="G23" s="49"/>
      <c r="H23" s="50"/>
      <c r="I23" s="51"/>
      <c r="J23" s="102"/>
      <c r="K23" s="104"/>
      <c r="N23" s="26"/>
      <c r="O23" s="2"/>
      <c r="P23" s="57">
        <v>264</v>
      </c>
      <c r="Q23" s="13"/>
      <c r="R23" s="5" t="s">
        <v>7</v>
      </c>
    </row>
    <row r="24" spans="1:18" ht="12.75">
      <c r="A24" s="7">
        <v>22</v>
      </c>
      <c r="B24" s="13"/>
      <c r="C24" s="5" t="s">
        <v>8</v>
      </c>
      <c r="D24" s="4"/>
      <c r="E24" s="4"/>
      <c r="F24" s="48"/>
      <c r="G24" s="49"/>
      <c r="H24" s="50"/>
      <c r="I24" s="51"/>
      <c r="J24" s="102"/>
      <c r="K24" s="103"/>
      <c r="L24" s="2"/>
      <c r="M24" s="2"/>
      <c r="N24" s="2"/>
      <c r="P24" s="57"/>
      <c r="Q24" s="13"/>
      <c r="R24" s="5" t="s">
        <v>8</v>
      </c>
    </row>
    <row r="25" spans="1:18" ht="12.75">
      <c r="A25" s="7">
        <v>23</v>
      </c>
      <c r="B25" s="13"/>
      <c r="C25" s="5" t="s">
        <v>9</v>
      </c>
      <c r="D25" s="4"/>
      <c r="E25" s="4"/>
      <c r="F25" s="48"/>
      <c r="G25" s="49"/>
      <c r="H25" s="50"/>
      <c r="I25" s="51"/>
      <c r="J25" s="102"/>
      <c r="K25" s="103"/>
      <c r="L25" s="2"/>
      <c r="M25" s="2"/>
      <c r="N25" s="2"/>
      <c r="P25" s="57"/>
      <c r="Q25" s="13"/>
      <c r="R25" s="5" t="s">
        <v>9</v>
      </c>
    </row>
    <row r="26" spans="1:18" ht="12.75">
      <c r="A26" s="7">
        <v>24</v>
      </c>
      <c r="B26" s="13"/>
      <c r="C26" s="5" t="s">
        <v>10</v>
      </c>
      <c r="D26" s="4"/>
      <c r="E26" s="4"/>
      <c r="F26" s="48"/>
      <c r="G26" s="49"/>
      <c r="H26" s="50"/>
      <c r="I26" s="51"/>
      <c r="J26" s="102"/>
      <c r="K26" s="103"/>
      <c r="L26" s="2"/>
      <c r="M26" s="2"/>
      <c r="N26" s="2"/>
      <c r="P26" s="57"/>
      <c r="Q26" s="13"/>
      <c r="R26" s="5" t="s">
        <v>10</v>
      </c>
    </row>
    <row r="27" spans="1:18" ht="12.75">
      <c r="A27" s="7">
        <v>25</v>
      </c>
      <c r="B27" s="13"/>
      <c r="C27" s="5" t="s">
        <v>0</v>
      </c>
      <c r="D27" s="4"/>
      <c r="E27" s="4"/>
      <c r="F27" s="48"/>
      <c r="G27" s="49"/>
      <c r="H27" s="50"/>
      <c r="I27" s="51"/>
      <c r="J27" s="102"/>
      <c r="K27" s="103"/>
      <c r="L27" s="2"/>
      <c r="M27" s="2"/>
      <c r="N27" s="2"/>
      <c r="P27" s="57"/>
      <c r="Q27" s="13"/>
      <c r="R27" s="5" t="s">
        <v>0</v>
      </c>
    </row>
    <row r="28" spans="1:18" ht="12.75">
      <c r="A28" s="7">
        <v>26</v>
      </c>
      <c r="B28" s="13"/>
      <c r="C28" s="5" t="s">
        <v>1</v>
      </c>
      <c r="D28" s="4"/>
      <c r="E28" s="4"/>
      <c r="F28" s="48"/>
      <c r="G28" s="49"/>
      <c r="H28" s="50"/>
      <c r="I28" s="51"/>
      <c r="J28" s="102"/>
      <c r="K28" s="103"/>
      <c r="L28" s="2"/>
      <c r="M28" s="2"/>
      <c r="N28" s="2"/>
      <c r="P28" s="57">
        <v>289</v>
      </c>
      <c r="Q28" s="13"/>
      <c r="R28" s="5" t="s">
        <v>1</v>
      </c>
    </row>
    <row r="29" spans="1:18" ht="12.75">
      <c r="A29" s="7">
        <v>27</v>
      </c>
      <c r="B29" s="13">
        <v>1953</v>
      </c>
      <c r="C29" s="10" t="s">
        <v>21</v>
      </c>
      <c r="D29" s="4"/>
      <c r="E29" s="4"/>
      <c r="F29" s="52"/>
      <c r="G29" s="49"/>
      <c r="H29" s="50"/>
      <c r="I29" s="51"/>
      <c r="J29" s="102"/>
      <c r="K29" s="104"/>
      <c r="L29" s="2"/>
      <c r="M29" s="2"/>
      <c r="N29" s="2"/>
      <c r="P29" s="57"/>
      <c r="Q29" s="13">
        <v>1953</v>
      </c>
      <c r="R29" s="10" t="s">
        <v>21</v>
      </c>
    </row>
    <row r="30" spans="1:18" ht="12.75">
      <c r="A30" s="7">
        <v>28</v>
      </c>
      <c r="B30" s="13"/>
      <c r="C30" s="10" t="s">
        <v>245</v>
      </c>
      <c r="D30" s="4"/>
      <c r="E30" s="4"/>
      <c r="F30" s="52"/>
      <c r="G30" s="49"/>
      <c r="H30" s="50"/>
      <c r="I30" s="51"/>
      <c r="J30" s="102"/>
      <c r="K30" s="104"/>
      <c r="L30" s="2"/>
      <c r="M30" s="2"/>
      <c r="N30" s="2"/>
      <c r="P30" s="57"/>
      <c r="Q30" s="13"/>
      <c r="R30" s="10" t="s">
        <v>245</v>
      </c>
    </row>
    <row r="31" spans="1:18" ht="12.75">
      <c r="A31" s="7">
        <v>29</v>
      </c>
      <c r="B31" s="13"/>
      <c r="C31" s="10" t="s">
        <v>3</v>
      </c>
      <c r="D31" s="4"/>
      <c r="E31" s="4"/>
      <c r="F31" s="52"/>
      <c r="G31" s="49"/>
      <c r="H31" s="50"/>
      <c r="I31" s="51"/>
      <c r="J31" s="102"/>
      <c r="K31" s="104"/>
      <c r="L31" s="2"/>
      <c r="M31" s="146" t="s">
        <v>257</v>
      </c>
      <c r="N31" s="144"/>
      <c r="P31" s="57"/>
      <c r="Q31" s="13"/>
      <c r="R31" s="10" t="s">
        <v>3</v>
      </c>
    </row>
    <row r="32" spans="1:18" ht="12.75">
      <c r="A32" s="7">
        <v>30</v>
      </c>
      <c r="B32" s="13"/>
      <c r="C32" s="10" t="s">
        <v>4</v>
      </c>
      <c r="D32" s="4"/>
      <c r="E32" s="4"/>
      <c r="F32" s="52"/>
      <c r="G32" s="49"/>
      <c r="H32" s="50"/>
      <c r="I32" s="51"/>
      <c r="J32" s="102"/>
      <c r="K32" s="104"/>
      <c r="L32" s="2"/>
      <c r="M32" s="147">
        <f>G11/E11</f>
        <v>0.7952314165497896</v>
      </c>
      <c r="N32" s="145"/>
      <c r="P32" s="57"/>
      <c r="Q32" s="13"/>
      <c r="R32" s="10" t="s">
        <v>4</v>
      </c>
    </row>
    <row r="33" spans="1:18" ht="12.75">
      <c r="A33" s="7">
        <v>31</v>
      </c>
      <c r="B33" s="13"/>
      <c r="C33" s="10" t="s">
        <v>5</v>
      </c>
      <c r="D33" s="4"/>
      <c r="E33" s="4"/>
      <c r="F33" s="52"/>
      <c r="G33" s="49"/>
      <c r="H33" s="50"/>
      <c r="I33" s="51"/>
      <c r="J33" s="102"/>
      <c r="K33" s="104"/>
      <c r="L33" s="2"/>
      <c r="M33" s="2"/>
      <c r="N33" s="2"/>
      <c r="P33" s="57"/>
      <c r="Q33" s="13"/>
      <c r="R33" s="10" t="s">
        <v>5</v>
      </c>
    </row>
    <row r="34" spans="1:18" ht="12.75">
      <c r="A34" s="7">
        <v>32</v>
      </c>
      <c r="B34" s="13"/>
      <c r="C34" s="10" t="s">
        <v>6</v>
      </c>
      <c r="D34" s="4"/>
      <c r="E34" s="4"/>
      <c r="F34" s="52"/>
      <c r="G34" s="49"/>
      <c r="H34" s="50"/>
      <c r="I34" s="51"/>
      <c r="J34" s="102"/>
      <c r="K34" s="104"/>
      <c r="L34" s="2"/>
      <c r="M34" s="2"/>
      <c r="N34" s="2"/>
      <c r="P34" s="57"/>
      <c r="Q34" s="13"/>
      <c r="R34" s="10" t="s">
        <v>6</v>
      </c>
    </row>
    <row r="35" spans="1:18" ht="13.5" thickBot="1">
      <c r="A35" s="9">
        <v>33</v>
      </c>
      <c r="B35" s="15"/>
      <c r="C35" s="11" t="s">
        <v>7</v>
      </c>
      <c r="D35" s="6"/>
      <c r="E35" s="6"/>
      <c r="F35" s="53"/>
      <c r="G35" s="54"/>
      <c r="H35" s="55"/>
      <c r="I35" s="56"/>
      <c r="J35" s="105"/>
      <c r="K35" s="106"/>
      <c r="L35" s="115"/>
      <c r="M35" s="116"/>
      <c r="N35" s="117"/>
      <c r="O35" s="116"/>
      <c r="P35" s="114">
        <v>299</v>
      </c>
      <c r="Q35" s="15"/>
      <c r="R35" s="11" t="s">
        <v>7</v>
      </c>
    </row>
    <row r="36" ht="13.5" thickTop="1"/>
    <row r="37" spans="1:15" ht="12.75">
      <c r="A37"/>
      <c r="B37"/>
      <c r="D37"/>
      <c r="I37" t="s">
        <v>17</v>
      </c>
      <c r="N37" s="2"/>
      <c r="O37" s="2"/>
    </row>
    <row r="38" spans="1:15" ht="13.5" thickBot="1">
      <c r="A38"/>
      <c r="B38"/>
      <c r="D38"/>
      <c r="I38" s="64">
        <f>M17/K17</f>
        <v>2.63899125</v>
      </c>
      <c r="N38" s="2"/>
      <c r="O38" s="2"/>
    </row>
    <row r="39" spans="2:15" ht="135.75" customHeight="1" thickBot="1" thickTop="1">
      <c r="B39" s="31" t="s">
        <v>39</v>
      </c>
      <c r="C39" s="32" t="s">
        <v>12</v>
      </c>
      <c r="D39" s="150" t="s">
        <v>262</v>
      </c>
      <c r="E39" s="32" t="s">
        <v>13</v>
      </c>
      <c r="F39" s="32" t="s">
        <v>14</v>
      </c>
      <c r="G39" s="33" t="s">
        <v>15</v>
      </c>
      <c r="I39" s="142" t="s">
        <v>259</v>
      </c>
      <c r="J39" s="46" t="s">
        <v>256</v>
      </c>
      <c r="K39" s="45" t="s">
        <v>260</v>
      </c>
      <c r="L39" s="46" t="s">
        <v>255</v>
      </c>
      <c r="N39" s="160" t="s">
        <v>263</v>
      </c>
      <c r="O39" s="2"/>
    </row>
    <row r="40" spans="1:15" ht="18.75" customHeight="1" thickBot="1" thickTop="1">
      <c r="A40" s="29"/>
      <c r="B40" s="108">
        <v>1</v>
      </c>
      <c r="C40" s="109" t="s">
        <v>28</v>
      </c>
      <c r="D40" s="109">
        <v>4</v>
      </c>
      <c r="E40" s="109">
        <v>4</v>
      </c>
      <c r="F40" s="109"/>
      <c r="G40" s="110"/>
      <c r="I40" s="143">
        <v>84000</v>
      </c>
      <c r="J40" s="139">
        <f>I17/I40</f>
        <v>0.026714753222467108</v>
      </c>
      <c r="K40" s="140">
        <v>21000</v>
      </c>
      <c r="L40" s="141">
        <f>I17/K40</f>
        <v>0.10685901288986843</v>
      </c>
      <c r="N40" s="2"/>
      <c r="O40" s="2"/>
    </row>
    <row r="41" spans="2:15" ht="15" customHeight="1" thickTop="1">
      <c r="B41" s="108">
        <v>2</v>
      </c>
      <c r="C41" s="109" t="s">
        <v>29</v>
      </c>
      <c r="D41" s="109">
        <v>6</v>
      </c>
      <c r="E41" s="109">
        <v>6</v>
      </c>
      <c r="F41" s="109"/>
      <c r="G41" s="110"/>
      <c r="M41" s="2"/>
      <c r="N41" s="2"/>
      <c r="O41" s="2"/>
    </row>
    <row r="42" spans="2:14" ht="13.5" thickBot="1">
      <c r="B42" s="108">
        <v>3</v>
      </c>
      <c r="C42" s="109" t="s">
        <v>27</v>
      </c>
      <c r="D42" s="109">
        <v>16</v>
      </c>
      <c r="E42" s="109">
        <v>16</v>
      </c>
      <c r="F42" s="109">
        <v>1</v>
      </c>
      <c r="G42" s="110">
        <v>1</v>
      </c>
      <c r="I42" s="5"/>
      <c r="J42" s="42"/>
      <c r="K42" s="42"/>
      <c r="L42" s="43"/>
      <c r="M42" s="43"/>
      <c r="N42" s="43"/>
    </row>
    <row r="43" spans="2:14" ht="16.5" customHeight="1" thickBot="1">
      <c r="B43" s="108">
        <v>4</v>
      </c>
      <c r="C43" s="109" t="s">
        <v>22</v>
      </c>
      <c r="D43" s="109">
        <v>6</v>
      </c>
      <c r="E43" s="109">
        <v>6</v>
      </c>
      <c r="F43" s="109"/>
      <c r="G43" s="110">
        <v>1</v>
      </c>
      <c r="I43" s="5"/>
      <c r="J43" s="5"/>
      <c r="K43" s="5"/>
      <c r="L43" s="148" t="s">
        <v>258</v>
      </c>
      <c r="M43" s="137"/>
      <c r="N43" s="138">
        <v>0.02</v>
      </c>
    </row>
    <row r="44" spans="2:11" ht="24">
      <c r="B44" s="108">
        <v>5</v>
      </c>
      <c r="C44" s="109" t="s">
        <v>23</v>
      </c>
      <c r="D44" s="109">
        <v>12</v>
      </c>
      <c r="E44" s="109">
        <v>12</v>
      </c>
      <c r="F44" s="109"/>
      <c r="G44" s="110"/>
      <c r="I44" s="44"/>
      <c r="J44" s="5"/>
      <c r="K44" s="5"/>
    </row>
    <row r="45" spans="2:11" ht="12.75">
      <c r="B45" s="108">
        <v>6</v>
      </c>
      <c r="C45" s="109" t="s">
        <v>24</v>
      </c>
      <c r="D45" s="109">
        <v>8</v>
      </c>
      <c r="E45" s="109"/>
      <c r="F45" s="109"/>
      <c r="G45" s="110"/>
      <c r="I45" s="5"/>
      <c r="J45" s="5"/>
      <c r="K45" s="5"/>
    </row>
    <row r="46" spans="2:11" ht="12.75">
      <c r="B46" s="108">
        <v>7</v>
      </c>
      <c r="C46" s="109" t="s">
        <v>25</v>
      </c>
      <c r="D46" s="109">
        <v>16</v>
      </c>
      <c r="E46" s="109">
        <v>8</v>
      </c>
      <c r="F46" s="109"/>
      <c r="G46" s="110">
        <v>1</v>
      </c>
      <c r="I46" s="5"/>
      <c r="J46" s="5"/>
      <c r="K46" s="5"/>
    </row>
    <row r="47" spans="2:11" ht="12.75">
      <c r="B47" s="108">
        <v>8</v>
      </c>
      <c r="C47" s="109" t="s">
        <v>30</v>
      </c>
      <c r="D47" s="109">
        <v>16</v>
      </c>
      <c r="E47" s="109">
        <v>16</v>
      </c>
      <c r="F47" s="109"/>
      <c r="G47" s="110">
        <v>1</v>
      </c>
      <c r="I47" s="5"/>
      <c r="J47" s="5"/>
      <c r="K47" s="5"/>
    </row>
    <row r="48" spans="2:11" ht="12.75">
      <c r="B48" s="108">
        <v>9</v>
      </c>
      <c r="C48" s="109" t="s">
        <v>31</v>
      </c>
      <c r="D48" s="109">
        <v>10</v>
      </c>
      <c r="E48" s="109">
        <v>10</v>
      </c>
      <c r="F48" s="109"/>
      <c r="G48" s="110"/>
      <c r="I48" s="5"/>
      <c r="J48" s="5"/>
      <c r="K48" s="5"/>
    </row>
    <row r="49" spans="2:11" ht="12.75">
      <c r="B49" s="108">
        <v>10</v>
      </c>
      <c r="C49" s="109" t="s">
        <v>32</v>
      </c>
      <c r="D49" s="109">
        <v>20</v>
      </c>
      <c r="E49" s="109">
        <v>20</v>
      </c>
      <c r="F49" s="109"/>
      <c r="G49" s="110">
        <v>1</v>
      </c>
      <c r="I49" s="5"/>
      <c r="J49" s="5"/>
      <c r="K49" s="5"/>
    </row>
    <row r="50" spans="2:11" ht="12.75">
      <c r="B50" s="108">
        <v>11</v>
      </c>
      <c r="C50" s="109" t="s">
        <v>33</v>
      </c>
      <c r="D50" s="109">
        <v>12</v>
      </c>
      <c r="E50" s="109">
        <v>12</v>
      </c>
      <c r="F50" s="109"/>
      <c r="G50" s="110">
        <v>1</v>
      </c>
      <c r="I50" s="5"/>
      <c r="J50" s="5"/>
      <c r="K50" s="5"/>
    </row>
    <row r="51" spans="2:11" ht="24">
      <c r="B51" s="108">
        <v>12</v>
      </c>
      <c r="C51" s="109" t="s">
        <v>34</v>
      </c>
      <c r="D51" s="109">
        <v>12</v>
      </c>
      <c r="E51" s="109">
        <v>12</v>
      </c>
      <c r="F51" s="109">
        <v>3</v>
      </c>
      <c r="G51" s="110">
        <v>1</v>
      </c>
      <c r="I51" s="5"/>
      <c r="J51" s="5"/>
      <c r="K51" s="5"/>
    </row>
    <row r="52" spans="2:11" ht="12.75">
      <c r="B52" s="108">
        <v>13</v>
      </c>
      <c r="C52" s="109" t="s">
        <v>26</v>
      </c>
      <c r="D52" s="109">
        <v>4</v>
      </c>
      <c r="E52" s="109">
        <v>4</v>
      </c>
      <c r="F52" s="109">
        <v>1</v>
      </c>
      <c r="G52" s="110"/>
      <c r="I52" s="5"/>
      <c r="J52" s="5"/>
      <c r="K52" s="5"/>
    </row>
    <row r="53" spans="2:11" ht="12.75">
      <c r="B53" s="108" t="s">
        <v>35</v>
      </c>
      <c r="C53" s="8"/>
      <c r="D53" s="109">
        <f>SUM(D40:D52)</f>
        <v>142</v>
      </c>
      <c r="E53" s="109">
        <f>SUM(E40:E52)</f>
        <v>126</v>
      </c>
      <c r="F53" s="109">
        <f>SUM(F40:F52)</f>
        <v>5</v>
      </c>
      <c r="G53" s="110">
        <f>SUM(G40:G52)</f>
        <v>7</v>
      </c>
      <c r="H53" s="5"/>
      <c r="I53" s="5"/>
      <c r="J53" s="5"/>
      <c r="K53" s="5"/>
    </row>
    <row r="54" spans="1:11" ht="12.75">
      <c r="A54" s="57"/>
      <c r="B54" s="58"/>
      <c r="C54" s="10"/>
      <c r="D54" s="8"/>
      <c r="E54" s="10"/>
      <c r="F54" s="10"/>
      <c r="G54" s="59"/>
      <c r="H54" s="5"/>
      <c r="I54" s="5"/>
      <c r="J54" s="5"/>
      <c r="K54" s="5"/>
    </row>
    <row r="55" spans="2:11" ht="12.75">
      <c r="B55" s="36"/>
      <c r="C55" s="29"/>
      <c r="D55" s="29" t="s">
        <v>16</v>
      </c>
      <c r="E55" s="29"/>
      <c r="F55" s="29"/>
      <c r="G55" s="35"/>
      <c r="H55" s="5"/>
      <c r="I55" s="5"/>
      <c r="J55" s="5"/>
      <c r="K55" s="5"/>
    </row>
    <row r="56" spans="2:11" ht="12.75">
      <c r="B56" s="36"/>
      <c r="D56" s="30">
        <f>F53/D53</f>
        <v>0.035211267605633804</v>
      </c>
      <c r="E56" s="29" t="s">
        <v>16</v>
      </c>
      <c r="F56" s="5"/>
      <c r="G56" s="37"/>
      <c r="H56" s="5"/>
      <c r="I56" s="5"/>
      <c r="J56" s="5"/>
      <c r="K56" s="5"/>
    </row>
    <row r="57" spans="2:8" ht="12.75">
      <c r="B57" s="34"/>
      <c r="D57" s="29"/>
      <c r="E57" s="30">
        <f>F53/E53</f>
        <v>0.03968253968253968</v>
      </c>
      <c r="F57" s="29"/>
      <c r="G57" s="35"/>
      <c r="H57" s="5"/>
    </row>
    <row r="58" spans="2:8" ht="12.75">
      <c r="B58" s="34"/>
      <c r="C58" s="29"/>
      <c r="D58" s="29"/>
      <c r="E58" s="29"/>
      <c r="F58" s="29"/>
      <c r="G58" s="35"/>
      <c r="H58" s="5"/>
    </row>
    <row r="59" spans="2:8" ht="24">
      <c r="B59" s="34"/>
      <c r="C59" s="29" t="s">
        <v>18</v>
      </c>
      <c r="D59" s="29">
        <v>28</v>
      </c>
      <c r="E59" s="29"/>
      <c r="F59" s="29"/>
      <c r="G59" s="35"/>
      <c r="H59" s="5"/>
    </row>
    <row r="60" spans="2:19" ht="24.75" thickBot="1">
      <c r="B60" s="38"/>
      <c r="C60" s="39" t="s">
        <v>19</v>
      </c>
      <c r="D60" s="39">
        <f>D59/F53</f>
        <v>5.6</v>
      </c>
      <c r="E60" s="40"/>
      <c r="F60" s="39"/>
      <c r="G60" s="41"/>
      <c r="H60" s="5"/>
      <c r="S60" s="2"/>
    </row>
    <row r="61" spans="2:19" ht="13.5" thickBot="1">
      <c r="B61" s="29"/>
      <c r="C61" s="29"/>
      <c r="D61" s="29"/>
      <c r="E61" s="29"/>
      <c r="F61" s="29"/>
      <c r="G61" s="29"/>
      <c r="H61" s="5"/>
      <c r="S61" s="2"/>
    </row>
    <row r="62" spans="1:19" ht="13.5" thickBot="1">
      <c r="A62" s="133"/>
      <c r="B62" s="134" t="s">
        <v>40</v>
      </c>
      <c r="C62" s="135"/>
      <c r="D62" s="136"/>
      <c r="E62" s="29"/>
      <c r="F62" s="29"/>
      <c r="G62" s="29"/>
      <c r="H62" s="5"/>
      <c r="Q62" s="3"/>
      <c r="R62" s="63"/>
      <c r="S62" s="3"/>
    </row>
    <row r="63" spans="2:8" ht="12.75">
      <c r="B63" s="29"/>
      <c r="C63" s="29"/>
      <c r="D63" s="29"/>
      <c r="E63" s="29"/>
      <c r="F63" s="29"/>
      <c r="G63" s="29"/>
      <c r="H63" s="5"/>
    </row>
    <row r="64" spans="1:8" ht="12.75">
      <c r="A64" s="29"/>
      <c r="B64" s="29"/>
      <c r="C64" s="29"/>
      <c r="H64" s="5"/>
    </row>
    <row r="65" spans="1:7" ht="12.75">
      <c r="A65"/>
      <c r="B65" s="29"/>
      <c r="C65" s="29"/>
      <c r="D65" s="29"/>
      <c r="E65" s="29"/>
      <c r="F65" s="29"/>
      <c r="G65" s="5"/>
    </row>
    <row r="66" spans="1:4" ht="12.75">
      <c r="A66"/>
      <c r="B66"/>
      <c r="D66"/>
    </row>
    <row r="67" spans="1:6" ht="12.75">
      <c r="A67"/>
      <c r="B67" s="29"/>
      <c r="C67" s="29"/>
      <c r="D67" s="29"/>
      <c r="E67" s="29"/>
      <c r="F67" s="29"/>
    </row>
    <row r="68" spans="1:4" ht="12.75">
      <c r="A68"/>
      <c r="B68"/>
      <c r="D68"/>
    </row>
    <row r="69" spans="1:4" ht="12.75">
      <c r="A69"/>
      <c r="B69"/>
      <c r="D69"/>
    </row>
    <row r="70" spans="1:4" ht="12.75">
      <c r="A70"/>
      <c r="B70"/>
      <c r="D70"/>
    </row>
    <row r="71" spans="1:4" ht="12.75">
      <c r="A71"/>
      <c r="B71"/>
      <c r="D71"/>
    </row>
    <row r="72" spans="1:4" ht="12.75">
      <c r="A72"/>
      <c r="B72"/>
      <c r="D72"/>
    </row>
    <row r="73" spans="1:11" ht="12.75">
      <c r="A73"/>
      <c r="B73"/>
      <c r="D73"/>
      <c r="K73" s="2"/>
    </row>
    <row r="74" spans="1:11" ht="12.75">
      <c r="A74"/>
      <c r="B74"/>
      <c r="D74"/>
      <c r="K74" s="2"/>
    </row>
    <row r="75" spans="1:11" ht="12.75">
      <c r="A75"/>
      <c r="B75"/>
      <c r="D75"/>
      <c r="K75" s="2"/>
    </row>
    <row r="76" spans="1:11" ht="12.75">
      <c r="A76"/>
      <c r="B76"/>
      <c r="D76"/>
      <c r="K76" s="2"/>
    </row>
    <row r="77" spans="1:11" ht="12.75">
      <c r="A77"/>
      <c r="B77"/>
      <c r="D77"/>
      <c r="K77" s="2"/>
    </row>
    <row r="78" spans="1:11" ht="12.75">
      <c r="A78"/>
      <c r="B78"/>
      <c r="D78"/>
      <c r="K78" s="2"/>
    </row>
    <row r="79" spans="1:19" ht="12.75">
      <c r="A79"/>
      <c r="B79"/>
      <c r="D79"/>
      <c r="K79" s="2"/>
      <c r="S79" s="2"/>
    </row>
    <row r="80" spans="1:11" ht="12.75">
      <c r="A80"/>
      <c r="B80"/>
      <c r="D80"/>
      <c r="K80" s="2"/>
    </row>
    <row r="81" spans="1:11" ht="12.75">
      <c r="A81"/>
      <c r="B81"/>
      <c r="D81"/>
      <c r="K81" s="2"/>
    </row>
    <row r="82" spans="1:11" ht="12.75">
      <c r="A82"/>
      <c r="B82"/>
      <c r="D82"/>
      <c r="K82" s="2"/>
    </row>
    <row r="83" spans="1:11" ht="12.75">
      <c r="A83"/>
      <c r="B83"/>
      <c r="D83"/>
      <c r="K83" s="2"/>
    </row>
    <row r="84" spans="1:11" ht="12.75">
      <c r="A84"/>
      <c r="B84"/>
      <c r="D84"/>
      <c r="K84" s="2"/>
    </row>
    <row r="85" spans="1:11" ht="12.75">
      <c r="A85"/>
      <c r="B85"/>
      <c r="D85"/>
      <c r="K85" s="2"/>
    </row>
    <row r="86" spans="1:11" ht="12.75">
      <c r="A86"/>
      <c r="B86"/>
      <c r="D86"/>
      <c r="K86" s="2"/>
    </row>
    <row r="87" spans="1:11" ht="12.75">
      <c r="A87"/>
      <c r="B87"/>
      <c r="D87"/>
      <c r="K87" s="2"/>
    </row>
    <row r="88" spans="1:11" ht="12.75">
      <c r="A88"/>
      <c r="B88"/>
      <c r="D88"/>
      <c r="K88" s="2"/>
    </row>
    <row r="89" spans="1:11" ht="12.75">
      <c r="A89"/>
      <c r="B89"/>
      <c r="D89"/>
      <c r="K89" s="2"/>
    </row>
    <row r="90" spans="1:11" ht="12.75">
      <c r="A90"/>
      <c r="B90"/>
      <c r="D90"/>
      <c r="K90" s="2"/>
    </row>
    <row r="91" spans="1:4" ht="12.75">
      <c r="A91"/>
      <c r="B91"/>
      <c r="D91"/>
    </row>
    <row r="92" spans="1:4" ht="12.75">
      <c r="A92"/>
      <c r="B92"/>
      <c r="D92"/>
    </row>
    <row r="93" spans="1:4" ht="12.75">
      <c r="A93"/>
      <c r="B93"/>
      <c r="D93"/>
    </row>
    <row r="94" spans="1:4" ht="12.75">
      <c r="A94"/>
      <c r="B94"/>
      <c r="D94"/>
    </row>
    <row r="95" spans="1:4" ht="12.75">
      <c r="A95"/>
      <c r="B95"/>
      <c r="D95"/>
    </row>
    <row r="96" spans="1:4" ht="12.75">
      <c r="A96"/>
      <c r="B96"/>
      <c r="D96"/>
    </row>
    <row r="97" spans="1:4" ht="12.75">
      <c r="A97"/>
      <c r="B97"/>
      <c r="D97"/>
    </row>
    <row r="98" spans="1:4" ht="12.75">
      <c r="A98"/>
      <c r="B98"/>
      <c r="D98"/>
    </row>
    <row r="99" spans="1:4" ht="12.75">
      <c r="A99"/>
      <c r="B99"/>
      <c r="D99"/>
    </row>
    <row r="100" spans="2:4" ht="12.75">
      <c r="B100"/>
      <c r="D100"/>
    </row>
    <row r="101" spans="2:4" ht="12.75">
      <c r="B101"/>
      <c r="D101"/>
    </row>
    <row r="102" spans="2:4" ht="12.75">
      <c r="B102"/>
      <c r="D102"/>
    </row>
    <row r="103" spans="2:4" ht="12.75">
      <c r="B103"/>
      <c r="D103"/>
    </row>
    <row r="104" spans="2:4" ht="12.75">
      <c r="B104"/>
      <c r="D104"/>
    </row>
    <row r="105" spans="2:4" ht="12.75">
      <c r="B105"/>
      <c r="D105"/>
    </row>
    <row r="106" spans="2:4" ht="12.75">
      <c r="B106"/>
      <c r="D106"/>
    </row>
    <row r="107" spans="2:4" ht="12.75">
      <c r="B107"/>
      <c r="D107"/>
    </row>
    <row r="108" spans="2:4" ht="12.75">
      <c r="B108"/>
      <c r="D108"/>
    </row>
    <row r="109" spans="2:4" ht="12.75">
      <c r="B109"/>
      <c r="D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sheetData>
  <sheetProtection/>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K1:U166"/>
  <sheetViews>
    <sheetView zoomScalePageLayoutView="0" workbookViewId="0" topLeftCell="A148">
      <selection activeCell="W11" sqref="W11"/>
    </sheetView>
  </sheetViews>
  <sheetFormatPr defaultColWidth="9.140625" defaultRowHeight="12.75"/>
  <cols>
    <col min="11" max="11" width="15.28125" style="0" customWidth="1"/>
    <col min="13" max="13" width="10.57421875" style="0" customWidth="1"/>
    <col min="15" max="15" width="13.57421875" style="0" customWidth="1"/>
    <col min="16" max="16" width="21.00390625" style="0" customWidth="1"/>
    <col min="20" max="20" width="16.00390625" style="0" customWidth="1"/>
  </cols>
  <sheetData>
    <row r="1" spans="11:20" ht="15">
      <c r="K1" s="159" t="s">
        <v>12</v>
      </c>
      <c r="L1" s="79" t="s">
        <v>45</v>
      </c>
      <c r="M1" s="159" t="s">
        <v>46</v>
      </c>
      <c r="N1" s="159" t="s">
        <v>47</v>
      </c>
      <c r="O1" s="159" t="s">
        <v>48</v>
      </c>
      <c r="P1" s="159" t="s">
        <v>49</v>
      </c>
      <c r="R1" s="149" t="s">
        <v>261</v>
      </c>
      <c r="S1" s="80"/>
      <c r="T1" s="2"/>
    </row>
    <row r="2" spans="11:20" ht="14.25">
      <c r="K2" s="159"/>
      <c r="L2" s="79" t="s">
        <v>50</v>
      </c>
      <c r="M2" s="159"/>
      <c r="N2" s="159"/>
      <c r="O2" s="159"/>
      <c r="P2" s="159"/>
      <c r="R2" s="5"/>
      <c r="S2" s="5" t="s">
        <v>51</v>
      </c>
      <c r="T2" s="2" t="s">
        <v>52</v>
      </c>
    </row>
    <row r="3" spans="11:20" ht="15">
      <c r="K3" s="81">
        <v>18568</v>
      </c>
      <c r="L3" s="82"/>
      <c r="M3" s="80" t="s">
        <v>53</v>
      </c>
      <c r="N3" s="80">
        <v>72</v>
      </c>
      <c r="O3" s="83" t="s">
        <v>54</v>
      </c>
      <c r="P3" s="80" t="s">
        <v>55</v>
      </c>
      <c r="R3" s="80">
        <v>10</v>
      </c>
      <c r="S3" s="80"/>
      <c r="T3" s="2"/>
    </row>
    <row r="4" spans="11:20" ht="15">
      <c r="K4" s="82">
        <v>43410</v>
      </c>
      <c r="L4" s="80"/>
      <c r="M4" s="80">
        <v>4</v>
      </c>
      <c r="N4" s="80">
        <v>28</v>
      </c>
      <c r="O4" s="83" t="s">
        <v>56</v>
      </c>
      <c r="P4" s="80" t="s">
        <v>57</v>
      </c>
      <c r="R4" s="80">
        <v>4</v>
      </c>
      <c r="S4" s="80"/>
      <c r="T4" s="2"/>
    </row>
    <row r="5" spans="11:20" ht="15">
      <c r="K5" s="82">
        <v>43411</v>
      </c>
      <c r="L5" s="82"/>
      <c r="M5" s="80">
        <v>4</v>
      </c>
      <c r="N5" s="80">
        <v>72</v>
      </c>
      <c r="O5" s="83" t="s">
        <v>54</v>
      </c>
      <c r="P5" s="80" t="s">
        <v>58</v>
      </c>
      <c r="R5" s="80">
        <v>6</v>
      </c>
      <c r="S5" s="80"/>
      <c r="T5" s="2"/>
    </row>
    <row r="6" spans="11:20" ht="15">
      <c r="K6" s="82">
        <v>43412</v>
      </c>
      <c r="L6" s="84"/>
      <c r="M6" s="80" t="s">
        <v>59</v>
      </c>
      <c r="N6" s="80">
        <v>72</v>
      </c>
      <c r="O6" s="83" t="s">
        <v>60</v>
      </c>
      <c r="P6" s="80" t="s">
        <v>61</v>
      </c>
      <c r="R6" s="80">
        <v>22</v>
      </c>
      <c r="S6" s="80"/>
      <c r="T6" s="2"/>
    </row>
    <row r="7" spans="11:20" ht="15">
      <c r="K7" s="82">
        <v>43413</v>
      </c>
      <c r="L7" s="82"/>
      <c r="M7" s="80">
        <v>4</v>
      </c>
      <c r="N7" s="80">
        <v>72</v>
      </c>
      <c r="O7" s="83" t="s">
        <v>62</v>
      </c>
      <c r="P7" s="80" t="s">
        <v>63</v>
      </c>
      <c r="R7" s="80">
        <v>4</v>
      </c>
      <c r="S7" s="80"/>
      <c r="T7" s="2"/>
    </row>
    <row r="8" spans="11:20" ht="15">
      <c r="K8" s="151">
        <v>43414</v>
      </c>
      <c r="L8" s="151"/>
      <c r="M8" s="80">
        <v>6</v>
      </c>
      <c r="N8" s="80">
        <v>72</v>
      </c>
      <c r="O8" s="83" t="s">
        <v>54</v>
      </c>
      <c r="P8" s="80" t="s">
        <v>64</v>
      </c>
      <c r="R8" s="80">
        <v>24</v>
      </c>
      <c r="S8" s="80"/>
      <c r="T8" s="2"/>
    </row>
    <row r="9" spans="11:20" ht="15">
      <c r="K9" s="151"/>
      <c r="L9" s="151"/>
      <c r="M9" s="80">
        <v>8</v>
      </c>
      <c r="N9" s="80">
        <v>28</v>
      </c>
      <c r="O9" s="83" t="s">
        <v>65</v>
      </c>
      <c r="P9" s="80" t="s">
        <v>57</v>
      </c>
      <c r="R9" s="80">
        <v>4</v>
      </c>
      <c r="S9" s="80"/>
      <c r="T9" s="2"/>
    </row>
    <row r="10" spans="11:20" ht="15">
      <c r="K10" s="151"/>
      <c r="L10" s="80"/>
      <c r="M10" s="80">
        <v>8</v>
      </c>
      <c r="N10" s="80">
        <v>28</v>
      </c>
      <c r="O10" s="83" t="s">
        <v>66</v>
      </c>
      <c r="P10" s="80" t="s">
        <v>67</v>
      </c>
      <c r="R10" s="80">
        <v>10</v>
      </c>
      <c r="S10" s="80"/>
      <c r="T10" s="2"/>
    </row>
    <row r="11" spans="11:20" ht="15">
      <c r="K11" s="82">
        <v>43415</v>
      </c>
      <c r="L11" s="80"/>
      <c r="M11" s="80">
        <v>4</v>
      </c>
      <c r="N11" s="80">
        <v>28</v>
      </c>
      <c r="O11" s="83" t="s">
        <v>66</v>
      </c>
      <c r="P11" s="80" t="s">
        <v>68</v>
      </c>
      <c r="R11" s="80">
        <v>18</v>
      </c>
      <c r="S11" s="80"/>
      <c r="T11" s="2"/>
    </row>
    <row r="12" spans="11:20" ht="15">
      <c r="K12" s="151">
        <v>43416</v>
      </c>
      <c r="L12" s="84"/>
      <c r="M12" s="80">
        <v>2</v>
      </c>
      <c r="N12" s="80">
        <v>28</v>
      </c>
      <c r="O12" s="83" t="s">
        <v>65</v>
      </c>
      <c r="P12" s="153" t="s">
        <v>69</v>
      </c>
      <c r="R12" s="80">
        <v>40</v>
      </c>
      <c r="S12" s="80"/>
      <c r="T12" s="2"/>
    </row>
    <row r="13" spans="11:20" ht="15">
      <c r="K13" s="151"/>
      <c r="L13" s="84"/>
      <c r="M13" s="80">
        <v>8</v>
      </c>
      <c r="N13" s="80">
        <v>72</v>
      </c>
      <c r="O13" s="83" t="s">
        <v>54</v>
      </c>
      <c r="P13" s="153"/>
      <c r="R13" s="80"/>
      <c r="S13" s="80"/>
      <c r="T13" s="2"/>
    </row>
    <row r="14" spans="11:20" ht="15">
      <c r="K14" s="151"/>
      <c r="L14" s="84"/>
      <c r="M14" s="80">
        <v>8</v>
      </c>
      <c r="N14" s="80">
        <v>28</v>
      </c>
      <c r="O14" s="83" t="s">
        <v>56</v>
      </c>
      <c r="P14" s="153"/>
      <c r="R14" s="80"/>
      <c r="S14" s="80"/>
      <c r="T14" s="2"/>
    </row>
    <row r="15" spans="11:21" ht="15">
      <c r="K15" s="151">
        <v>43417</v>
      </c>
      <c r="L15" s="152"/>
      <c r="M15" s="80">
        <v>8</v>
      </c>
      <c r="N15" s="80">
        <v>139</v>
      </c>
      <c r="O15" s="83" t="s">
        <v>70</v>
      </c>
      <c r="P15" s="153" t="s">
        <v>71</v>
      </c>
      <c r="Q15" s="5"/>
      <c r="R15" s="80">
        <v>20</v>
      </c>
      <c r="S15" s="80">
        <f>SUM(R3:R15)</f>
        <v>162</v>
      </c>
      <c r="T15" s="4"/>
      <c r="U15" s="5"/>
    </row>
    <row r="16" spans="11:21" ht="15.75" thickBot="1">
      <c r="K16" s="155"/>
      <c r="L16" s="156"/>
      <c r="M16" s="85">
        <v>6</v>
      </c>
      <c r="N16" s="85">
        <v>67</v>
      </c>
      <c r="O16" s="86" t="s">
        <v>72</v>
      </c>
      <c r="P16" s="158"/>
      <c r="Q16" s="40"/>
      <c r="R16" s="85"/>
      <c r="S16" s="85"/>
      <c r="T16" s="87">
        <f>S15</f>
        <v>162</v>
      </c>
      <c r="U16" s="40"/>
    </row>
    <row r="17" spans="11:20" ht="15">
      <c r="K17" s="82">
        <v>43438</v>
      </c>
      <c r="L17" s="82"/>
      <c r="M17" s="80">
        <v>4</v>
      </c>
      <c r="N17" s="80">
        <v>29</v>
      </c>
      <c r="O17" s="83" t="s">
        <v>73</v>
      </c>
      <c r="P17" s="80" t="s">
        <v>74</v>
      </c>
      <c r="R17" s="80">
        <v>2</v>
      </c>
      <c r="S17" s="80"/>
      <c r="T17" s="2"/>
    </row>
    <row r="18" spans="11:20" ht="15">
      <c r="K18" s="82">
        <v>43439</v>
      </c>
      <c r="L18" s="82"/>
      <c r="M18" s="80">
        <v>4</v>
      </c>
      <c r="N18" s="80">
        <v>29</v>
      </c>
      <c r="O18" s="83" t="s">
        <v>75</v>
      </c>
      <c r="P18" s="80" t="s">
        <v>76</v>
      </c>
      <c r="R18" s="80">
        <v>8</v>
      </c>
      <c r="S18" s="80"/>
      <c r="T18" s="2"/>
    </row>
    <row r="19" spans="11:20" ht="15">
      <c r="K19" s="82">
        <v>43440</v>
      </c>
      <c r="L19" s="80"/>
      <c r="M19" s="80" t="s">
        <v>77</v>
      </c>
      <c r="N19" s="80">
        <v>29</v>
      </c>
      <c r="O19" s="83" t="s">
        <v>78</v>
      </c>
      <c r="P19" s="80" t="s">
        <v>79</v>
      </c>
      <c r="R19" s="80">
        <v>6</v>
      </c>
      <c r="S19" s="80"/>
      <c r="T19" s="2"/>
    </row>
    <row r="20" spans="11:20" ht="15">
      <c r="K20" s="151">
        <v>43441</v>
      </c>
      <c r="L20" s="84"/>
      <c r="M20" s="80">
        <v>4</v>
      </c>
      <c r="N20" s="80">
        <v>29</v>
      </c>
      <c r="O20" s="83" t="s">
        <v>80</v>
      </c>
      <c r="P20" s="80" t="s">
        <v>57</v>
      </c>
      <c r="R20" s="80">
        <v>4</v>
      </c>
      <c r="S20" s="80"/>
      <c r="T20" s="2"/>
    </row>
    <row r="21" spans="11:20" ht="15">
      <c r="K21" s="151"/>
      <c r="L21" s="82"/>
      <c r="M21" s="80">
        <v>8</v>
      </c>
      <c r="N21" s="80">
        <v>29</v>
      </c>
      <c r="O21" s="83" t="s">
        <v>81</v>
      </c>
      <c r="P21" s="80" t="s">
        <v>63</v>
      </c>
      <c r="R21" s="80">
        <v>4</v>
      </c>
      <c r="S21" s="80"/>
      <c r="T21" s="2"/>
    </row>
    <row r="22" spans="11:20" ht="15">
      <c r="K22" s="151">
        <v>43443</v>
      </c>
      <c r="L22" s="82"/>
      <c r="M22" s="80">
        <v>8</v>
      </c>
      <c r="N22" s="80">
        <v>29</v>
      </c>
      <c r="O22" s="83" t="s">
        <v>82</v>
      </c>
      <c r="P22" s="80" t="s">
        <v>83</v>
      </c>
      <c r="R22" s="80">
        <v>8</v>
      </c>
      <c r="S22" s="80"/>
      <c r="T22" s="2"/>
    </row>
    <row r="23" spans="11:20" ht="15">
      <c r="K23" s="151"/>
      <c r="L23" s="84"/>
      <c r="M23" s="80">
        <v>4</v>
      </c>
      <c r="N23" s="80">
        <v>29</v>
      </c>
      <c r="O23" s="83" t="s">
        <v>73</v>
      </c>
      <c r="P23" s="80" t="s">
        <v>84</v>
      </c>
      <c r="R23" s="80">
        <v>4</v>
      </c>
      <c r="S23" s="80"/>
      <c r="T23" s="2"/>
    </row>
    <row r="24" spans="11:20" ht="15">
      <c r="K24" s="151"/>
      <c r="L24" s="82"/>
      <c r="M24" s="80">
        <v>4</v>
      </c>
      <c r="N24" s="80">
        <v>29</v>
      </c>
      <c r="O24" s="83" t="s">
        <v>82</v>
      </c>
      <c r="P24" s="80" t="s">
        <v>84</v>
      </c>
      <c r="R24" s="80">
        <v>4</v>
      </c>
      <c r="S24" s="80"/>
      <c r="T24" s="2"/>
    </row>
    <row r="25" spans="11:20" ht="15">
      <c r="K25" s="151">
        <v>43444</v>
      </c>
      <c r="L25" s="82"/>
      <c r="M25" s="80">
        <v>4</v>
      </c>
      <c r="N25" s="80">
        <v>29</v>
      </c>
      <c r="O25" s="83" t="s">
        <v>73</v>
      </c>
      <c r="P25" s="80" t="s">
        <v>83</v>
      </c>
      <c r="R25" s="80">
        <v>8</v>
      </c>
      <c r="S25" s="80"/>
      <c r="T25" s="2"/>
    </row>
    <row r="26" spans="11:20" ht="15">
      <c r="K26" s="151"/>
      <c r="L26" s="151"/>
      <c r="M26" s="80">
        <v>4</v>
      </c>
      <c r="N26" s="80">
        <v>29</v>
      </c>
      <c r="O26" s="83" t="s">
        <v>80</v>
      </c>
      <c r="P26" s="153" t="s">
        <v>85</v>
      </c>
      <c r="R26" s="80">
        <v>20</v>
      </c>
      <c r="S26" s="80"/>
      <c r="T26" s="2"/>
    </row>
    <row r="27" spans="11:20" ht="15">
      <c r="K27" s="151"/>
      <c r="L27" s="151"/>
      <c r="M27" s="80">
        <v>4</v>
      </c>
      <c r="N27" s="80">
        <v>29</v>
      </c>
      <c r="O27" s="83" t="s">
        <v>81</v>
      </c>
      <c r="P27" s="153"/>
      <c r="R27" s="80"/>
      <c r="S27" s="80"/>
      <c r="T27" s="2"/>
    </row>
    <row r="28" spans="11:20" ht="15">
      <c r="K28" s="82">
        <v>43446</v>
      </c>
      <c r="L28" s="82"/>
      <c r="M28" s="80">
        <v>6</v>
      </c>
      <c r="N28" s="80">
        <v>29</v>
      </c>
      <c r="O28" s="83" t="s">
        <v>82</v>
      </c>
      <c r="P28" s="80" t="s">
        <v>86</v>
      </c>
      <c r="R28" s="80">
        <v>4</v>
      </c>
      <c r="S28" s="80"/>
      <c r="T28" s="2"/>
    </row>
    <row r="29" spans="11:20" ht="15">
      <c r="K29" s="82">
        <v>43448</v>
      </c>
      <c r="L29" s="82"/>
      <c r="M29" s="80">
        <v>4</v>
      </c>
      <c r="N29" s="80">
        <v>29</v>
      </c>
      <c r="O29" s="83" t="s">
        <v>73</v>
      </c>
      <c r="P29" s="80" t="s">
        <v>84</v>
      </c>
      <c r="R29" s="80">
        <v>4</v>
      </c>
      <c r="S29" s="80"/>
      <c r="T29" s="2"/>
    </row>
    <row r="30" spans="11:20" ht="15">
      <c r="K30" s="82">
        <v>43449</v>
      </c>
      <c r="L30" s="84"/>
      <c r="M30" s="80">
        <v>4</v>
      </c>
      <c r="N30" s="80">
        <v>29</v>
      </c>
      <c r="O30" s="83" t="s">
        <v>81</v>
      </c>
      <c r="P30" s="80" t="s">
        <v>83</v>
      </c>
      <c r="R30" s="80">
        <v>8</v>
      </c>
      <c r="S30" s="80"/>
      <c r="T30" s="2"/>
    </row>
    <row r="31" spans="11:20" ht="15">
      <c r="K31" s="82">
        <v>43461</v>
      </c>
      <c r="L31" s="82"/>
      <c r="M31" s="80">
        <v>6</v>
      </c>
      <c r="N31" s="80">
        <v>177</v>
      </c>
      <c r="O31" s="83" t="s">
        <v>87</v>
      </c>
      <c r="P31" s="80" t="s">
        <v>63</v>
      </c>
      <c r="R31" s="80">
        <v>4</v>
      </c>
      <c r="S31" s="80"/>
      <c r="T31" s="2"/>
    </row>
    <row r="32" spans="11:21" ht="15">
      <c r="K32" s="151">
        <v>43462</v>
      </c>
      <c r="L32" s="82"/>
      <c r="M32" s="80">
        <v>6</v>
      </c>
      <c r="N32" s="80">
        <v>29</v>
      </c>
      <c r="O32" s="83" t="s">
        <v>81</v>
      </c>
      <c r="P32" s="80" t="s">
        <v>58</v>
      </c>
      <c r="Q32" s="5"/>
      <c r="R32" s="80">
        <v>6</v>
      </c>
      <c r="S32" s="80"/>
      <c r="T32" s="4"/>
      <c r="U32" s="5"/>
    </row>
    <row r="33" spans="11:21" ht="15.75" thickBot="1">
      <c r="K33" s="155"/>
      <c r="L33" s="88"/>
      <c r="M33" s="85" t="s">
        <v>59</v>
      </c>
      <c r="N33" s="85">
        <v>29</v>
      </c>
      <c r="O33" s="86" t="s">
        <v>88</v>
      </c>
      <c r="P33" s="85" t="s">
        <v>74</v>
      </c>
      <c r="Q33" s="40"/>
      <c r="R33" s="85">
        <v>2</v>
      </c>
      <c r="S33" s="85">
        <f>SUM(R17:R33)</f>
        <v>96</v>
      </c>
      <c r="T33" s="87">
        <f>T16+S33</f>
        <v>258</v>
      </c>
      <c r="U33" s="40"/>
    </row>
    <row r="34" spans="11:20" ht="15">
      <c r="K34" s="80" t="s">
        <v>89</v>
      </c>
      <c r="L34" s="80"/>
      <c r="M34" s="80">
        <v>6</v>
      </c>
      <c r="N34" s="80">
        <v>177</v>
      </c>
      <c r="O34" s="83" t="s">
        <v>87</v>
      </c>
      <c r="P34" s="80" t="s">
        <v>90</v>
      </c>
      <c r="R34" s="80">
        <v>4</v>
      </c>
      <c r="S34" s="80"/>
      <c r="T34" s="2"/>
    </row>
    <row r="35" spans="11:20" ht="15">
      <c r="K35" s="151">
        <v>43121</v>
      </c>
      <c r="L35" s="84"/>
      <c r="M35" s="80">
        <v>6</v>
      </c>
      <c r="N35" s="80">
        <v>29</v>
      </c>
      <c r="O35" s="83" t="s">
        <v>81</v>
      </c>
      <c r="P35" s="80" t="s">
        <v>91</v>
      </c>
      <c r="R35" s="80">
        <v>4</v>
      </c>
      <c r="S35" s="80"/>
      <c r="T35" s="2"/>
    </row>
    <row r="36" spans="11:20" ht="15">
      <c r="K36" s="151"/>
      <c r="L36" s="82"/>
      <c r="M36" s="80">
        <v>6</v>
      </c>
      <c r="N36" s="80">
        <v>29</v>
      </c>
      <c r="O36" s="83" t="s">
        <v>88</v>
      </c>
      <c r="P36" s="80" t="s">
        <v>92</v>
      </c>
      <c r="R36" s="80">
        <v>14</v>
      </c>
      <c r="S36" s="80"/>
      <c r="T36" s="2"/>
    </row>
    <row r="37" spans="11:20" ht="15">
      <c r="K37" s="151"/>
      <c r="L37" s="84"/>
      <c r="M37" s="80">
        <v>9</v>
      </c>
      <c r="N37" s="80">
        <v>177</v>
      </c>
      <c r="O37" s="83" t="s">
        <v>93</v>
      </c>
      <c r="P37" s="80" t="s">
        <v>94</v>
      </c>
      <c r="R37" s="80">
        <v>8</v>
      </c>
      <c r="S37" s="80"/>
      <c r="T37" s="2"/>
    </row>
    <row r="38" spans="11:20" ht="15">
      <c r="K38" s="82">
        <v>43122</v>
      </c>
      <c r="L38" s="84"/>
      <c r="M38" s="80" t="s">
        <v>95</v>
      </c>
      <c r="N38" s="80">
        <v>177</v>
      </c>
      <c r="O38" s="83" t="s">
        <v>96</v>
      </c>
      <c r="P38" s="80" t="s">
        <v>97</v>
      </c>
      <c r="R38" s="80">
        <v>13</v>
      </c>
      <c r="S38" s="80"/>
      <c r="T38" s="2"/>
    </row>
    <row r="39" spans="11:20" ht="15">
      <c r="K39" s="151">
        <v>43123</v>
      </c>
      <c r="L39" s="151"/>
      <c r="M39" s="80">
        <v>6</v>
      </c>
      <c r="N39" s="80">
        <v>29</v>
      </c>
      <c r="O39" s="83" t="s">
        <v>78</v>
      </c>
      <c r="P39" s="153" t="s">
        <v>98</v>
      </c>
      <c r="R39" s="80"/>
      <c r="S39" s="80"/>
      <c r="T39" s="2"/>
    </row>
    <row r="40" spans="11:20" ht="15">
      <c r="K40" s="151"/>
      <c r="L40" s="151"/>
      <c r="M40" s="80">
        <v>6</v>
      </c>
      <c r="N40" s="80">
        <v>29</v>
      </c>
      <c r="O40" s="83" t="s">
        <v>88</v>
      </c>
      <c r="P40" s="153"/>
      <c r="R40" s="80">
        <v>32</v>
      </c>
      <c r="S40" s="80"/>
      <c r="T40" s="2"/>
    </row>
    <row r="41" spans="11:20" ht="15">
      <c r="K41" s="151"/>
      <c r="L41" s="151"/>
      <c r="M41" s="80">
        <v>8</v>
      </c>
      <c r="N41" s="80">
        <v>29</v>
      </c>
      <c r="O41" s="83" t="s">
        <v>81</v>
      </c>
      <c r="P41" s="153"/>
      <c r="R41" s="80"/>
      <c r="S41" s="80"/>
      <c r="T41" s="2"/>
    </row>
    <row r="42" spans="11:21" ht="30.75" thickBot="1">
      <c r="K42" s="88">
        <v>43124</v>
      </c>
      <c r="L42" s="88"/>
      <c r="M42" s="85">
        <v>13</v>
      </c>
      <c r="N42" s="85">
        <v>177</v>
      </c>
      <c r="O42" s="86" t="s">
        <v>93</v>
      </c>
      <c r="P42" s="85" t="s">
        <v>99</v>
      </c>
      <c r="Q42" s="40"/>
      <c r="R42" s="85">
        <v>24</v>
      </c>
      <c r="S42" s="85">
        <f>SUM(R34:R42)</f>
        <v>99</v>
      </c>
      <c r="T42" s="87">
        <f>T33+S42</f>
        <v>357</v>
      </c>
      <c r="U42" s="40"/>
    </row>
    <row r="43" spans="11:20" ht="15">
      <c r="K43" s="82">
        <v>43134</v>
      </c>
      <c r="L43" s="84"/>
      <c r="M43" s="80">
        <v>10</v>
      </c>
      <c r="N43" s="80">
        <v>177</v>
      </c>
      <c r="O43" s="83" t="s">
        <v>93</v>
      </c>
      <c r="P43" s="80" t="s">
        <v>100</v>
      </c>
      <c r="R43" s="80">
        <v>5</v>
      </c>
      <c r="S43" s="80"/>
      <c r="T43" s="2"/>
    </row>
    <row r="44" spans="11:20" ht="15">
      <c r="K44" s="82">
        <v>43141</v>
      </c>
      <c r="L44" s="84"/>
      <c r="M44" s="80">
        <v>8</v>
      </c>
      <c r="N44" s="80">
        <v>28</v>
      </c>
      <c r="O44" s="83" t="s">
        <v>101</v>
      </c>
      <c r="P44" s="80" t="s">
        <v>86</v>
      </c>
      <c r="R44" s="80">
        <v>4</v>
      </c>
      <c r="S44" s="80"/>
      <c r="T44" s="2"/>
    </row>
    <row r="45" spans="11:20" ht="15">
      <c r="K45" s="82">
        <v>43143</v>
      </c>
      <c r="L45" s="80"/>
      <c r="M45" s="80">
        <v>6</v>
      </c>
      <c r="N45" s="80">
        <v>28</v>
      </c>
      <c r="O45" s="83" t="s">
        <v>66</v>
      </c>
      <c r="P45" s="80" t="s">
        <v>55</v>
      </c>
      <c r="R45" s="80">
        <v>10</v>
      </c>
      <c r="S45" s="80"/>
      <c r="T45" s="2"/>
    </row>
    <row r="46" spans="11:20" ht="15">
      <c r="K46" s="82">
        <v>43145</v>
      </c>
      <c r="L46" s="84"/>
      <c r="M46" s="80">
        <v>2</v>
      </c>
      <c r="N46" s="80">
        <v>28</v>
      </c>
      <c r="O46" s="83" t="s">
        <v>66</v>
      </c>
      <c r="P46" s="80" t="s">
        <v>102</v>
      </c>
      <c r="R46" s="80">
        <v>12</v>
      </c>
      <c r="S46" s="80"/>
      <c r="T46" s="2"/>
    </row>
    <row r="47" spans="11:21" ht="15.75" thickBot="1">
      <c r="K47" s="88">
        <v>43154</v>
      </c>
      <c r="L47" s="88"/>
      <c r="M47" s="85" t="s">
        <v>59</v>
      </c>
      <c r="N47" s="85">
        <v>28</v>
      </c>
      <c r="O47" s="86" t="s">
        <v>103</v>
      </c>
      <c r="P47" s="85" t="s">
        <v>84</v>
      </c>
      <c r="Q47" s="40"/>
      <c r="R47" s="85">
        <v>4</v>
      </c>
      <c r="S47" s="85">
        <f>SUM(R43:R47)</f>
        <v>35</v>
      </c>
      <c r="T47" s="87">
        <f>T42+S47</f>
        <v>392</v>
      </c>
      <c r="U47" s="40"/>
    </row>
    <row r="48" spans="11:20" ht="15">
      <c r="K48" s="82">
        <v>43160</v>
      </c>
      <c r="L48" s="82"/>
      <c r="M48" s="80">
        <v>8</v>
      </c>
      <c r="N48" s="80">
        <v>28</v>
      </c>
      <c r="O48" s="83" t="s">
        <v>66</v>
      </c>
      <c r="P48" s="80" t="s">
        <v>83</v>
      </c>
      <c r="R48" s="80">
        <v>8</v>
      </c>
      <c r="S48" s="80"/>
      <c r="T48" s="2"/>
    </row>
    <row r="49" spans="11:20" ht="15">
      <c r="K49" s="151">
        <v>43161</v>
      </c>
      <c r="L49" s="84"/>
      <c r="M49" s="80">
        <v>8</v>
      </c>
      <c r="N49" s="80">
        <v>28</v>
      </c>
      <c r="O49" s="83" t="s">
        <v>101</v>
      </c>
      <c r="P49" s="80" t="s">
        <v>57</v>
      </c>
      <c r="R49" s="80">
        <v>4</v>
      </c>
      <c r="S49" s="80"/>
      <c r="T49" s="2"/>
    </row>
    <row r="50" spans="11:20" ht="15">
      <c r="K50" s="151"/>
      <c r="L50" s="84"/>
      <c r="M50" s="80">
        <v>4</v>
      </c>
      <c r="N50" s="80">
        <v>28</v>
      </c>
      <c r="O50" s="83" t="s">
        <v>103</v>
      </c>
      <c r="P50" s="80" t="s">
        <v>57</v>
      </c>
      <c r="R50" s="80">
        <v>4</v>
      </c>
      <c r="S50" s="80"/>
      <c r="T50" s="2"/>
    </row>
    <row r="51" spans="11:20" ht="15">
      <c r="K51" s="151"/>
      <c r="L51" s="82"/>
      <c r="M51" s="80">
        <v>6</v>
      </c>
      <c r="N51" s="80">
        <v>28</v>
      </c>
      <c r="O51" s="83" t="s">
        <v>104</v>
      </c>
      <c r="P51" s="80" t="s">
        <v>91</v>
      </c>
      <c r="R51" s="80">
        <v>4</v>
      </c>
      <c r="S51" s="80"/>
      <c r="T51" s="2"/>
    </row>
    <row r="52" spans="11:20" ht="15">
      <c r="K52" s="82">
        <v>43171</v>
      </c>
      <c r="L52" s="82"/>
      <c r="M52" s="80">
        <v>10</v>
      </c>
      <c r="N52" s="80">
        <v>28</v>
      </c>
      <c r="O52" s="83" t="s">
        <v>104</v>
      </c>
      <c r="P52" s="80" t="s">
        <v>105</v>
      </c>
      <c r="R52" s="80">
        <v>8</v>
      </c>
      <c r="S52" s="80"/>
      <c r="T52" s="2"/>
    </row>
    <row r="53" spans="11:20" ht="15">
      <c r="K53" s="82">
        <v>43176</v>
      </c>
      <c r="L53" s="84"/>
      <c r="M53" s="80">
        <v>4</v>
      </c>
      <c r="N53" s="80">
        <v>72</v>
      </c>
      <c r="O53" s="83" t="s">
        <v>54</v>
      </c>
      <c r="P53" s="80" t="s">
        <v>84</v>
      </c>
      <c r="R53" s="80">
        <v>4</v>
      </c>
      <c r="S53" s="80"/>
      <c r="T53" s="2"/>
    </row>
    <row r="54" spans="11:20" ht="15">
      <c r="K54" s="82">
        <v>43188</v>
      </c>
      <c r="L54" s="80"/>
      <c r="M54" s="80">
        <v>4</v>
      </c>
      <c r="N54" s="80">
        <v>28</v>
      </c>
      <c r="O54" s="83" t="s">
        <v>65</v>
      </c>
      <c r="P54" s="80" t="s">
        <v>106</v>
      </c>
      <c r="R54" s="80">
        <v>12</v>
      </c>
      <c r="S54" s="80"/>
      <c r="T54" s="2"/>
    </row>
    <row r="55" spans="11:21" ht="15">
      <c r="K55" s="151">
        <v>43189</v>
      </c>
      <c r="L55" s="152"/>
      <c r="M55" s="80">
        <v>16</v>
      </c>
      <c r="N55" s="80">
        <v>28</v>
      </c>
      <c r="O55" s="83" t="s">
        <v>66</v>
      </c>
      <c r="P55" s="153" t="s">
        <v>107</v>
      </c>
      <c r="Q55" s="5"/>
      <c r="R55" s="80">
        <v>36</v>
      </c>
      <c r="S55" s="80"/>
      <c r="T55" s="4"/>
      <c r="U55" s="5"/>
    </row>
    <row r="56" spans="11:21" ht="15.75" thickBot="1">
      <c r="K56" s="155"/>
      <c r="L56" s="156"/>
      <c r="M56" s="85">
        <v>8</v>
      </c>
      <c r="N56" s="85">
        <v>72</v>
      </c>
      <c r="O56" s="86" t="s">
        <v>108</v>
      </c>
      <c r="P56" s="158"/>
      <c r="Q56" s="40"/>
      <c r="R56" s="85"/>
      <c r="S56" s="85">
        <f>SUM(R48:R56)</f>
        <v>80</v>
      </c>
      <c r="T56" s="87">
        <f>T47+S56</f>
        <v>472</v>
      </c>
      <c r="U56" s="40"/>
    </row>
    <row r="57" spans="11:20" ht="15">
      <c r="K57" s="82">
        <v>43193</v>
      </c>
      <c r="L57" s="84"/>
      <c r="M57" s="80">
        <v>8</v>
      </c>
      <c r="N57" s="80">
        <v>176</v>
      </c>
      <c r="O57" s="83" t="s">
        <v>109</v>
      </c>
      <c r="P57" s="80" t="s">
        <v>110</v>
      </c>
      <c r="R57" s="80">
        <v>2</v>
      </c>
      <c r="S57" s="80"/>
      <c r="T57" s="2"/>
    </row>
    <row r="58" spans="11:20" ht="15">
      <c r="K58" s="80"/>
      <c r="L58" s="84"/>
      <c r="M58" s="80" t="s">
        <v>59</v>
      </c>
      <c r="N58" s="80">
        <v>176</v>
      </c>
      <c r="O58" s="83" t="s">
        <v>111</v>
      </c>
      <c r="P58" s="80" t="s">
        <v>112</v>
      </c>
      <c r="R58" s="80">
        <v>6</v>
      </c>
      <c r="S58" s="80"/>
      <c r="T58" s="2"/>
    </row>
    <row r="59" spans="11:20" ht="15">
      <c r="K59" s="82">
        <v>43196</v>
      </c>
      <c r="L59" s="84"/>
      <c r="M59" s="80" t="s">
        <v>59</v>
      </c>
      <c r="N59" s="80">
        <v>196</v>
      </c>
      <c r="O59" s="83" t="s">
        <v>113</v>
      </c>
      <c r="P59" s="80" t="s">
        <v>114</v>
      </c>
      <c r="R59" s="80">
        <v>16</v>
      </c>
      <c r="S59" s="80"/>
      <c r="T59" s="2"/>
    </row>
    <row r="60" spans="11:20" ht="15">
      <c r="K60" s="151">
        <v>43197</v>
      </c>
      <c r="L60" s="84"/>
      <c r="M60" s="80">
        <v>22</v>
      </c>
      <c r="N60" s="80">
        <v>176</v>
      </c>
      <c r="O60" s="83" t="s">
        <v>109</v>
      </c>
      <c r="P60" s="153" t="s">
        <v>115</v>
      </c>
      <c r="R60" s="80">
        <v>48</v>
      </c>
      <c r="S60" s="80"/>
      <c r="T60" s="2"/>
    </row>
    <row r="61" spans="11:20" ht="15">
      <c r="K61" s="151"/>
      <c r="L61" s="82"/>
      <c r="M61" s="80">
        <v>6</v>
      </c>
      <c r="N61" s="80">
        <v>196</v>
      </c>
      <c r="O61" s="83" t="s">
        <v>116</v>
      </c>
      <c r="P61" s="153"/>
      <c r="R61" s="80"/>
      <c r="S61" s="80"/>
      <c r="T61" s="2"/>
    </row>
    <row r="62" spans="11:20" ht="15">
      <c r="K62" s="151">
        <v>43201</v>
      </c>
      <c r="L62" s="82"/>
      <c r="M62" s="80">
        <v>4</v>
      </c>
      <c r="N62" s="80">
        <v>176</v>
      </c>
      <c r="O62" s="83" t="s">
        <v>117</v>
      </c>
      <c r="P62" s="80" t="s">
        <v>63</v>
      </c>
      <c r="R62" s="80">
        <v>4</v>
      </c>
      <c r="S62" s="80"/>
      <c r="T62" s="2"/>
    </row>
    <row r="63" spans="11:20" ht="15">
      <c r="K63" s="151"/>
      <c r="L63" s="82"/>
      <c r="M63" s="80">
        <v>8</v>
      </c>
      <c r="N63" s="80">
        <v>196</v>
      </c>
      <c r="O63" s="83" t="s">
        <v>113</v>
      </c>
      <c r="P63" s="80" t="s">
        <v>57</v>
      </c>
      <c r="R63" s="80">
        <v>4</v>
      </c>
      <c r="S63" s="80"/>
      <c r="T63" s="2"/>
    </row>
    <row r="64" spans="11:20" ht="15">
      <c r="K64" s="151">
        <v>43202</v>
      </c>
      <c r="L64" s="84"/>
      <c r="M64" s="80">
        <v>14</v>
      </c>
      <c r="N64" s="80">
        <v>196</v>
      </c>
      <c r="O64" s="83" t="s">
        <v>118</v>
      </c>
      <c r="P64" s="153" t="s">
        <v>119</v>
      </c>
      <c r="R64" s="80"/>
      <c r="S64" s="80"/>
      <c r="T64" s="2"/>
    </row>
    <row r="65" spans="11:20" ht="15">
      <c r="K65" s="151"/>
      <c r="L65" s="82"/>
      <c r="M65" s="80">
        <v>18</v>
      </c>
      <c r="N65" s="80">
        <v>176</v>
      </c>
      <c r="O65" s="83" t="s">
        <v>109</v>
      </c>
      <c r="P65" s="153"/>
      <c r="R65" s="80">
        <v>40</v>
      </c>
      <c r="S65" s="80"/>
      <c r="T65" s="2"/>
    </row>
    <row r="66" spans="11:20" ht="15">
      <c r="K66" s="151"/>
      <c r="L66" s="84"/>
      <c r="M66" s="80">
        <v>8</v>
      </c>
      <c r="N66" s="80">
        <v>196</v>
      </c>
      <c r="O66" s="83" t="s">
        <v>113</v>
      </c>
      <c r="P66" s="153"/>
      <c r="R66" s="80"/>
      <c r="S66" s="80"/>
      <c r="T66" s="2"/>
    </row>
    <row r="67" spans="11:21" ht="15">
      <c r="K67" s="151">
        <v>43206</v>
      </c>
      <c r="L67" s="84"/>
      <c r="M67" s="80">
        <v>6</v>
      </c>
      <c r="N67" s="80">
        <v>196</v>
      </c>
      <c r="O67" s="83" t="s">
        <v>113</v>
      </c>
      <c r="P67" s="80" t="s">
        <v>120</v>
      </c>
      <c r="Q67" s="5"/>
      <c r="R67" s="80">
        <v>8</v>
      </c>
      <c r="S67" s="80"/>
      <c r="T67" s="4"/>
      <c r="U67" s="5"/>
    </row>
    <row r="68" spans="11:21" ht="15.75" thickBot="1">
      <c r="K68" s="155"/>
      <c r="L68" s="89"/>
      <c r="M68" s="85">
        <v>6</v>
      </c>
      <c r="N68" s="85">
        <v>196</v>
      </c>
      <c r="O68" s="86" t="s">
        <v>118</v>
      </c>
      <c r="P68" s="85" t="s">
        <v>83</v>
      </c>
      <c r="Q68" s="40"/>
      <c r="R68" s="85">
        <v>8</v>
      </c>
      <c r="S68" s="85">
        <f>SUM(R57:R68)</f>
        <v>136</v>
      </c>
      <c r="T68" s="87">
        <f>T56+S68</f>
        <v>608</v>
      </c>
      <c r="U68" s="40"/>
    </row>
    <row r="69" spans="11:21" ht="15">
      <c r="K69" s="157">
        <v>43229</v>
      </c>
      <c r="L69" s="90"/>
      <c r="M69" s="91" t="s">
        <v>121</v>
      </c>
      <c r="N69" s="91">
        <v>196</v>
      </c>
      <c r="O69" s="92" t="s">
        <v>118</v>
      </c>
      <c r="P69" s="91" t="s">
        <v>122</v>
      </c>
      <c r="Q69" s="93"/>
      <c r="R69" s="91">
        <v>4</v>
      </c>
      <c r="S69" s="91"/>
      <c r="T69" s="94"/>
      <c r="U69" s="93"/>
    </row>
    <row r="70" spans="11:21" ht="15.75" thickBot="1">
      <c r="K70" s="155"/>
      <c r="L70" s="89"/>
      <c r="M70" s="85">
        <v>6</v>
      </c>
      <c r="N70" s="85">
        <v>176</v>
      </c>
      <c r="O70" s="86" t="s">
        <v>109</v>
      </c>
      <c r="P70" s="85" t="s">
        <v>90</v>
      </c>
      <c r="Q70" s="40"/>
      <c r="R70" s="85">
        <v>4</v>
      </c>
      <c r="S70" s="85">
        <f>SUM(R69:R70)</f>
        <v>8</v>
      </c>
      <c r="T70" s="87">
        <f>T68+S70</f>
        <v>616</v>
      </c>
      <c r="U70" s="40"/>
    </row>
    <row r="71" spans="11:20" ht="15">
      <c r="K71" s="82">
        <v>43253</v>
      </c>
      <c r="L71" s="80"/>
      <c r="M71" s="80">
        <v>6</v>
      </c>
      <c r="N71" s="80">
        <v>18</v>
      </c>
      <c r="O71" s="83" t="s">
        <v>123</v>
      </c>
      <c r="P71" s="80" t="s">
        <v>57</v>
      </c>
      <c r="R71" s="80">
        <v>4</v>
      </c>
      <c r="S71" s="80"/>
      <c r="T71" s="2"/>
    </row>
    <row r="72" spans="11:20" ht="15">
      <c r="K72" s="82">
        <v>43257</v>
      </c>
      <c r="L72" s="80"/>
      <c r="M72" s="80">
        <v>16</v>
      </c>
      <c r="N72" s="80">
        <v>18</v>
      </c>
      <c r="O72" s="83" t="s">
        <v>124</v>
      </c>
      <c r="P72" s="80" t="s">
        <v>63</v>
      </c>
      <c r="R72" s="80">
        <v>4</v>
      </c>
      <c r="S72" s="80"/>
      <c r="T72" s="2"/>
    </row>
    <row r="73" spans="11:20" ht="15">
      <c r="K73" s="82">
        <v>43275</v>
      </c>
      <c r="L73" s="84"/>
      <c r="M73" s="80">
        <v>29</v>
      </c>
      <c r="N73" s="80">
        <v>523</v>
      </c>
      <c r="O73" s="83" t="s">
        <v>125</v>
      </c>
      <c r="P73" s="80" t="s">
        <v>126</v>
      </c>
      <c r="R73" s="80">
        <v>40</v>
      </c>
      <c r="S73" s="80"/>
      <c r="T73" s="2"/>
    </row>
    <row r="74" spans="11:21" ht="15.75" thickBot="1">
      <c r="K74" s="88">
        <v>43277</v>
      </c>
      <c r="L74" s="88"/>
      <c r="M74" s="85">
        <v>6</v>
      </c>
      <c r="N74" s="85">
        <v>17</v>
      </c>
      <c r="O74" s="86" t="s">
        <v>127</v>
      </c>
      <c r="P74" s="85" t="s">
        <v>128</v>
      </c>
      <c r="Q74" s="40"/>
      <c r="R74" s="85">
        <v>22</v>
      </c>
      <c r="S74" s="85">
        <f>SUM(R71:R74)</f>
        <v>70</v>
      </c>
      <c r="T74" s="87">
        <f>T70+S74</f>
        <v>686</v>
      </c>
      <c r="U74" s="40"/>
    </row>
    <row r="75" spans="11:20" ht="15">
      <c r="K75" s="82">
        <v>43291</v>
      </c>
      <c r="L75" s="84"/>
      <c r="M75" s="80" t="s">
        <v>129</v>
      </c>
      <c r="N75" s="80">
        <v>196</v>
      </c>
      <c r="O75" s="83" t="s">
        <v>130</v>
      </c>
      <c r="P75" s="80" t="s">
        <v>131</v>
      </c>
      <c r="R75" s="80">
        <v>7</v>
      </c>
      <c r="S75" s="80"/>
      <c r="T75" s="2"/>
    </row>
    <row r="76" spans="11:21" ht="15.75" thickBot="1">
      <c r="K76" s="88">
        <v>43310</v>
      </c>
      <c r="L76" s="85"/>
      <c r="M76" s="85" t="s">
        <v>132</v>
      </c>
      <c r="N76" s="85">
        <v>17</v>
      </c>
      <c r="O76" s="86" t="s">
        <v>133</v>
      </c>
      <c r="P76" s="85" t="s">
        <v>134</v>
      </c>
      <c r="Q76" s="40"/>
      <c r="R76" s="85">
        <v>20</v>
      </c>
      <c r="S76" s="85">
        <f>SUM(R75:R76)</f>
        <v>27</v>
      </c>
      <c r="T76" s="87">
        <f>T74+S76</f>
        <v>713</v>
      </c>
      <c r="U76" s="40"/>
    </row>
    <row r="77" spans="11:20" ht="15">
      <c r="K77" s="151">
        <v>43321</v>
      </c>
      <c r="L77" s="80"/>
      <c r="M77" s="80">
        <v>8</v>
      </c>
      <c r="N77" s="80">
        <v>17</v>
      </c>
      <c r="O77" s="83" t="s">
        <v>135</v>
      </c>
      <c r="P77" s="80" t="s">
        <v>83</v>
      </c>
      <c r="R77" s="80">
        <v>8</v>
      </c>
      <c r="S77" s="80"/>
      <c r="T77" s="2"/>
    </row>
    <row r="78" spans="11:20" ht="15">
      <c r="K78" s="151"/>
      <c r="L78" s="80"/>
      <c r="M78" s="80">
        <v>10</v>
      </c>
      <c r="N78" s="80">
        <v>17</v>
      </c>
      <c r="O78" s="83" t="s">
        <v>133</v>
      </c>
      <c r="P78" s="80" t="s">
        <v>100</v>
      </c>
      <c r="R78" s="80">
        <v>5</v>
      </c>
      <c r="S78" s="80"/>
      <c r="T78" s="2"/>
    </row>
    <row r="79" spans="11:21" ht="15.75" thickBot="1">
      <c r="K79" s="88">
        <v>43343</v>
      </c>
      <c r="L79" s="88"/>
      <c r="M79" s="85">
        <v>26</v>
      </c>
      <c r="N79" s="85">
        <v>17</v>
      </c>
      <c r="O79" s="86" t="s">
        <v>136</v>
      </c>
      <c r="P79" s="85" t="s">
        <v>137</v>
      </c>
      <c r="Q79" s="40"/>
      <c r="R79" s="85">
        <v>10</v>
      </c>
      <c r="S79" s="85">
        <f>SUM(R77:R79)</f>
        <v>23</v>
      </c>
      <c r="T79" s="87">
        <f>T76+S79</f>
        <v>736</v>
      </c>
      <c r="U79" s="40"/>
    </row>
    <row r="80" spans="11:20" ht="15">
      <c r="K80" s="82">
        <v>43352</v>
      </c>
      <c r="L80" s="80"/>
      <c r="M80" s="80">
        <v>8</v>
      </c>
      <c r="N80" s="80">
        <v>18</v>
      </c>
      <c r="O80" s="83" t="s">
        <v>136</v>
      </c>
      <c r="P80" s="80" t="s">
        <v>138</v>
      </c>
      <c r="R80" s="80">
        <v>12</v>
      </c>
      <c r="S80" s="80"/>
      <c r="T80" s="2"/>
    </row>
    <row r="81" spans="11:20" ht="15">
      <c r="K81" s="151">
        <v>43353</v>
      </c>
      <c r="L81" s="82"/>
      <c r="M81" s="80">
        <v>16</v>
      </c>
      <c r="N81" s="80">
        <v>523</v>
      </c>
      <c r="O81" s="83" t="s">
        <v>139</v>
      </c>
      <c r="P81" s="80" t="s">
        <v>140</v>
      </c>
      <c r="R81" s="80">
        <v>18</v>
      </c>
      <c r="S81" s="80"/>
      <c r="T81" s="2"/>
    </row>
    <row r="82" spans="11:20" ht="15">
      <c r="K82" s="151"/>
      <c r="L82" s="80"/>
      <c r="M82" s="80">
        <v>10</v>
      </c>
      <c r="N82" s="80">
        <v>523</v>
      </c>
      <c r="O82" s="83" t="s">
        <v>141</v>
      </c>
      <c r="P82" s="80" t="s">
        <v>120</v>
      </c>
      <c r="R82" s="80">
        <v>12</v>
      </c>
      <c r="S82" s="80"/>
      <c r="T82" s="2"/>
    </row>
    <row r="83" spans="11:20" ht="15">
      <c r="K83" s="151">
        <v>43354</v>
      </c>
      <c r="L83" s="82"/>
      <c r="M83" s="80">
        <v>24</v>
      </c>
      <c r="N83" s="80">
        <v>17</v>
      </c>
      <c r="O83" s="83" t="s">
        <v>133</v>
      </c>
      <c r="P83" s="80" t="s">
        <v>142</v>
      </c>
      <c r="R83" s="80">
        <v>8</v>
      </c>
      <c r="S83" s="80"/>
      <c r="T83" s="2"/>
    </row>
    <row r="84" spans="11:20" ht="15">
      <c r="K84" s="151"/>
      <c r="L84" s="82"/>
      <c r="M84" s="80">
        <v>14</v>
      </c>
      <c r="N84" s="80">
        <v>523</v>
      </c>
      <c r="O84" s="83" t="s">
        <v>139</v>
      </c>
      <c r="P84" s="80" t="s">
        <v>76</v>
      </c>
      <c r="R84" s="80">
        <v>8</v>
      </c>
      <c r="S84" s="80"/>
      <c r="T84" s="2"/>
    </row>
    <row r="85" spans="11:20" ht="15">
      <c r="K85" s="151"/>
      <c r="L85" s="80"/>
      <c r="M85" s="80">
        <v>26</v>
      </c>
      <c r="N85" s="80">
        <v>17</v>
      </c>
      <c r="O85" s="83" t="s">
        <v>143</v>
      </c>
      <c r="P85" s="80" t="s">
        <v>144</v>
      </c>
      <c r="R85" s="80">
        <v>8</v>
      </c>
      <c r="S85" s="80"/>
      <c r="T85" s="2"/>
    </row>
    <row r="86" spans="11:20" ht="15">
      <c r="K86" s="151">
        <v>43355</v>
      </c>
      <c r="L86" s="153"/>
      <c r="M86" s="80">
        <v>6</v>
      </c>
      <c r="N86" s="80">
        <v>176</v>
      </c>
      <c r="O86" s="83" t="s">
        <v>145</v>
      </c>
      <c r="P86" s="80" t="s">
        <v>146</v>
      </c>
      <c r="R86" s="80">
        <v>32</v>
      </c>
      <c r="S86" s="80"/>
      <c r="T86" s="2"/>
    </row>
    <row r="87" spans="11:20" ht="15">
      <c r="K87" s="151"/>
      <c r="L87" s="153"/>
      <c r="M87" s="80">
        <v>4</v>
      </c>
      <c r="N87" s="80">
        <v>176</v>
      </c>
      <c r="O87" s="83" t="s">
        <v>147</v>
      </c>
      <c r="P87" s="80" t="s">
        <v>148</v>
      </c>
      <c r="R87" s="80">
        <v>40</v>
      </c>
      <c r="S87" s="80"/>
      <c r="T87" s="2"/>
    </row>
    <row r="88" spans="11:20" ht="30">
      <c r="K88" s="151"/>
      <c r="L88" s="153"/>
      <c r="M88" s="80">
        <v>16</v>
      </c>
      <c r="N88" s="80">
        <v>196</v>
      </c>
      <c r="O88" s="83" t="s">
        <v>149</v>
      </c>
      <c r="P88" s="80" t="s">
        <v>150</v>
      </c>
      <c r="R88" s="80">
        <v>82</v>
      </c>
      <c r="S88" s="80"/>
      <c r="T88" s="2"/>
    </row>
    <row r="89" spans="11:20" ht="15">
      <c r="K89" s="151"/>
      <c r="L89" s="153"/>
      <c r="M89" s="80">
        <v>22</v>
      </c>
      <c r="N89" s="80">
        <v>523</v>
      </c>
      <c r="O89" s="83" t="s">
        <v>136</v>
      </c>
      <c r="P89" s="80" t="s">
        <v>151</v>
      </c>
      <c r="R89" s="80">
        <v>30</v>
      </c>
      <c r="S89" s="80"/>
      <c r="T89" s="2"/>
    </row>
    <row r="90" spans="11:20" ht="15">
      <c r="K90" s="151">
        <v>43362</v>
      </c>
      <c r="L90" s="153"/>
      <c r="M90" s="80" t="s">
        <v>152</v>
      </c>
      <c r="N90" s="80">
        <v>17</v>
      </c>
      <c r="O90" s="83" t="s">
        <v>153</v>
      </c>
      <c r="P90" s="80" t="s">
        <v>91</v>
      </c>
      <c r="R90" s="80">
        <v>4</v>
      </c>
      <c r="S90" s="80"/>
      <c r="T90" s="2"/>
    </row>
    <row r="91" spans="11:20" ht="15">
      <c r="K91" s="151"/>
      <c r="L91" s="153"/>
      <c r="M91" s="80" t="s">
        <v>154</v>
      </c>
      <c r="N91" s="80">
        <v>523</v>
      </c>
      <c r="O91" s="83" t="s">
        <v>125</v>
      </c>
      <c r="P91" s="80" t="s">
        <v>155</v>
      </c>
      <c r="R91" s="80">
        <v>60</v>
      </c>
      <c r="S91" s="80"/>
      <c r="T91" s="2"/>
    </row>
    <row r="92" spans="11:20" ht="15">
      <c r="K92" s="151">
        <v>43363</v>
      </c>
      <c r="L92" s="152"/>
      <c r="M92" s="80" t="s">
        <v>156</v>
      </c>
      <c r="N92" s="80">
        <v>18</v>
      </c>
      <c r="O92" s="83" t="s">
        <v>157</v>
      </c>
      <c r="P92" s="80" t="s">
        <v>158</v>
      </c>
      <c r="R92" s="80">
        <v>8</v>
      </c>
      <c r="S92" s="80"/>
      <c r="T92" s="2"/>
    </row>
    <row r="93" spans="11:20" ht="15">
      <c r="K93" s="151"/>
      <c r="L93" s="152"/>
      <c r="M93" s="80" t="s">
        <v>159</v>
      </c>
      <c r="N93" s="80">
        <v>176</v>
      </c>
      <c r="O93" s="83" t="s">
        <v>160</v>
      </c>
      <c r="P93" s="80" t="s">
        <v>55</v>
      </c>
      <c r="R93" s="80">
        <v>10</v>
      </c>
      <c r="S93" s="80"/>
      <c r="T93" s="2"/>
    </row>
    <row r="94" spans="11:20" ht="15">
      <c r="K94" s="151">
        <v>43369</v>
      </c>
      <c r="L94" s="152"/>
      <c r="M94" s="80">
        <v>8</v>
      </c>
      <c r="N94" s="80">
        <v>176</v>
      </c>
      <c r="O94" s="83" t="s">
        <v>109</v>
      </c>
      <c r="P94" s="80" t="s">
        <v>161</v>
      </c>
      <c r="R94" s="80">
        <v>40</v>
      </c>
      <c r="S94" s="80"/>
      <c r="T94" s="2"/>
    </row>
    <row r="95" spans="11:20" ht="15">
      <c r="K95" s="151"/>
      <c r="L95" s="152"/>
      <c r="M95" s="80">
        <v>12</v>
      </c>
      <c r="N95" s="80">
        <v>196</v>
      </c>
      <c r="O95" s="83" t="s">
        <v>130</v>
      </c>
      <c r="P95" s="80" t="s">
        <v>91</v>
      </c>
      <c r="R95" s="80">
        <v>4</v>
      </c>
      <c r="S95" s="80"/>
      <c r="T95" s="2"/>
    </row>
    <row r="96" spans="11:20" ht="15">
      <c r="K96" s="151"/>
      <c r="L96" s="151"/>
      <c r="M96" s="80">
        <v>24</v>
      </c>
      <c r="N96" s="80">
        <v>17</v>
      </c>
      <c r="O96" s="83" t="s">
        <v>133</v>
      </c>
      <c r="P96" s="80" t="s">
        <v>162</v>
      </c>
      <c r="R96" s="80">
        <v>18</v>
      </c>
      <c r="S96" s="80"/>
      <c r="T96" s="2"/>
    </row>
    <row r="97" spans="11:20" ht="15">
      <c r="K97" s="151"/>
      <c r="L97" s="151"/>
      <c r="M97" s="80">
        <v>24</v>
      </c>
      <c r="N97" s="80">
        <v>523</v>
      </c>
      <c r="O97" s="83" t="s">
        <v>125</v>
      </c>
      <c r="P97" s="80" t="s">
        <v>155</v>
      </c>
      <c r="R97" s="80">
        <v>60</v>
      </c>
      <c r="S97" s="80"/>
      <c r="T97" s="2"/>
    </row>
    <row r="98" spans="11:21" ht="15">
      <c r="K98" s="151">
        <v>43370</v>
      </c>
      <c r="L98" s="152"/>
      <c r="M98" s="80" t="s">
        <v>163</v>
      </c>
      <c r="N98" s="80">
        <v>17</v>
      </c>
      <c r="O98" s="83" t="s">
        <v>133</v>
      </c>
      <c r="P98" s="80" t="s">
        <v>164</v>
      </c>
      <c r="Q98" s="5"/>
      <c r="R98" s="80">
        <v>10</v>
      </c>
      <c r="S98" s="80"/>
      <c r="T98" s="4"/>
      <c r="U98" s="5"/>
    </row>
    <row r="99" spans="11:21" ht="15.75" thickBot="1">
      <c r="K99" s="155"/>
      <c r="L99" s="156"/>
      <c r="M99" s="85">
        <v>22</v>
      </c>
      <c r="N99" s="85">
        <v>18</v>
      </c>
      <c r="O99" s="86" t="s">
        <v>124</v>
      </c>
      <c r="P99" s="85" t="s">
        <v>165</v>
      </c>
      <c r="Q99" s="40"/>
      <c r="R99" s="85">
        <v>30</v>
      </c>
      <c r="S99" s="85">
        <f>SUM(R80:R99)</f>
        <v>494</v>
      </c>
      <c r="T99" s="87">
        <f>T79+S99</f>
        <v>1230</v>
      </c>
      <c r="U99" s="40"/>
    </row>
    <row r="100" spans="11:20" ht="15">
      <c r="K100" s="82">
        <v>43374</v>
      </c>
      <c r="L100" s="84"/>
      <c r="M100" s="80" t="s">
        <v>166</v>
      </c>
      <c r="N100" s="80">
        <v>17</v>
      </c>
      <c r="O100" s="83" t="s">
        <v>133</v>
      </c>
      <c r="P100" s="80" t="s">
        <v>167</v>
      </c>
      <c r="R100" s="80">
        <v>24</v>
      </c>
      <c r="S100" s="80"/>
      <c r="T100" s="2"/>
    </row>
    <row r="101" spans="11:20" ht="15">
      <c r="K101" s="151">
        <v>43375</v>
      </c>
      <c r="L101" s="152"/>
      <c r="M101" s="80" t="s">
        <v>168</v>
      </c>
      <c r="N101" s="80">
        <v>17</v>
      </c>
      <c r="O101" s="83" t="s">
        <v>133</v>
      </c>
      <c r="P101" s="80" t="s">
        <v>169</v>
      </c>
      <c r="R101" s="80">
        <v>32</v>
      </c>
      <c r="S101" s="80"/>
      <c r="T101" s="2"/>
    </row>
    <row r="102" spans="11:20" ht="15">
      <c r="K102" s="151"/>
      <c r="L102" s="152"/>
      <c r="M102" s="80" t="s">
        <v>170</v>
      </c>
      <c r="N102" s="80">
        <v>523</v>
      </c>
      <c r="O102" s="83" t="s">
        <v>125</v>
      </c>
      <c r="P102" s="80" t="s">
        <v>114</v>
      </c>
      <c r="R102" s="80">
        <v>16</v>
      </c>
      <c r="S102" s="80"/>
      <c r="T102" s="2"/>
    </row>
    <row r="103" spans="11:20" ht="15">
      <c r="K103" s="151"/>
      <c r="L103" s="80"/>
      <c r="M103" s="80" t="s">
        <v>154</v>
      </c>
      <c r="N103" s="80">
        <v>17</v>
      </c>
      <c r="O103" s="83" t="s">
        <v>133</v>
      </c>
      <c r="P103" s="80" t="s">
        <v>171</v>
      </c>
      <c r="R103" s="80">
        <v>30</v>
      </c>
      <c r="S103" s="80"/>
      <c r="T103" s="2"/>
    </row>
    <row r="104" spans="11:20" ht="15">
      <c r="K104" s="82">
        <v>43376</v>
      </c>
      <c r="L104" s="80"/>
      <c r="M104" s="80">
        <v>12</v>
      </c>
      <c r="N104" s="80">
        <v>196</v>
      </c>
      <c r="O104" s="83" t="s">
        <v>130</v>
      </c>
      <c r="P104" s="80" t="s">
        <v>172</v>
      </c>
      <c r="R104" s="80">
        <v>16</v>
      </c>
      <c r="S104" s="80"/>
      <c r="T104" s="2"/>
    </row>
    <row r="105" spans="11:20" ht="15">
      <c r="K105" s="82">
        <v>43378</v>
      </c>
      <c r="L105" s="84"/>
      <c r="M105" s="80" t="s">
        <v>173</v>
      </c>
      <c r="N105" s="80">
        <v>18</v>
      </c>
      <c r="O105" s="83" t="s">
        <v>174</v>
      </c>
      <c r="P105" s="80" t="s">
        <v>175</v>
      </c>
      <c r="R105" s="80">
        <v>20</v>
      </c>
      <c r="S105" s="80"/>
      <c r="T105" s="2"/>
    </row>
    <row r="106" spans="11:20" ht="15">
      <c r="K106" s="82">
        <v>43383</v>
      </c>
      <c r="L106" s="82"/>
      <c r="M106" s="80">
        <v>18</v>
      </c>
      <c r="N106" s="80">
        <v>18</v>
      </c>
      <c r="O106" s="83" t="s">
        <v>174</v>
      </c>
      <c r="P106" s="80" t="s">
        <v>176</v>
      </c>
      <c r="R106" s="80">
        <v>36</v>
      </c>
      <c r="S106" s="80"/>
      <c r="T106" s="2"/>
    </row>
    <row r="107" spans="11:20" ht="15">
      <c r="K107" s="82">
        <v>43385</v>
      </c>
      <c r="L107" s="80"/>
      <c r="M107" s="80" t="s">
        <v>177</v>
      </c>
      <c r="N107" s="80">
        <v>18</v>
      </c>
      <c r="O107" s="83" t="s">
        <v>124</v>
      </c>
      <c r="P107" s="80" t="s">
        <v>178</v>
      </c>
      <c r="R107" s="80">
        <v>30</v>
      </c>
      <c r="S107" s="80"/>
      <c r="T107" s="2"/>
    </row>
    <row r="108" spans="11:20" ht="15">
      <c r="K108" s="82">
        <v>43387</v>
      </c>
      <c r="L108" s="82"/>
      <c r="M108" s="80">
        <v>10</v>
      </c>
      <c r="N108" s="80">
        <v>196</v>
      </c>
      <c r="O108" s="83" t="s">
        <v>130</v>
      </c>
      <c r="P108" s="80" t="s">
        <v>84</v>
      </c>
      <c r="R108" s="80">
        <v>4</v>
      </c>
      <c r="S108" s="80"/>
      <c r="T108" s="2"/>
    </row>
    <row r="109" spans="11:20" ht="15">
      <c r="K109" s="82">
        <v>43389</v>
      </c>
      <c r="L109" s="84"/>
      <c r="M109" s="80" t="s">
        <v>179</v>
      </c>
      <c r="N109" s="80">
        <v>17</v>
      </c>
      <c r="O109" s="83" t="s">
        <v>133</v>
      </c>
      <c r="P109" s="80" t="s">
        <v>180</v>
      </c>
      <c r="R109" s="80">
        <v>8</v>
      </c>
      <c r="S109" s="80"/>
      <c r="T109" s="2"/>
    </row>
    <row r="110" spans="11:20" ht="15">
      <c r="K110" s="151">
        <v>43395</v>
      </c>
      <c r="L110" s="84"/>
      <c r="M110" s="80" t="s">
        <v>181</v>
      </c>
      <c r="N110" s="80">
        <v>17</v>
      </c>
      <c r="O110" s="83" t="s">
        <v>133</v>
      </c>
      <c r="P110" s="83" t="s">
        <v>182</v>
      </c>
      <c r="R110" s="80">
        <v>16</v>
      </c>
      <c r="S110" s="80"/>
      <c r="T110" s="2"/>
    </row>
    <row r="111" spans="11:20" ht="30">
      <c r="K111" s="151"/>
      <c r="L111" s="153"/>
      <c r="M111" s="80">
        <v>14</v>
      </c>
      <c r="N111" s="80">
        <v>18</v>
      </c>
      <c r="O111" s="83" t="s">
        <v>124</v>
      </c>
      <c r="P111" s="83" t="s">
        <v>183</v>
      </c>
      <c r="R111" s="80">
        <v>12</v>
      </c>
      <c r="S111" s="80"/>
      <c r="T111" s="2"/>
    </row>
    <row r="112" spans="11:20" ht="15">
      <c r="K112" s="151"/>
      <c r="L112" s="153"/>
      <c r="M112" s="80">
        <v>20</v>
      </c>
      <c r="N112" s="80">
        <v>523</v>
      </c>
      <c r="O112" s="83" t="s">
        <v>125</v>
      </c>
      <c r="P112" s="154" t="s">
        <v>184</v>
      </c>
      <c r="R112" s="80">
        <v>30</v>
      </c>
      <c r="S112" s="80"/>
      <c r="T112" s="2"/>
    </row>
    <row r="113" spans="11:20" ht="15">
      <c r="K113" s="151"/>
      <c r="L113" s="153"/>
      <c r="M113" s="80" t="s">
        <v>185</v>
      </c>
      <c r="N113" s="80">
        <v>17</v>
      </c>
      <c r="O113" s="83" t="s">
        <v>133</v>
      </c>
      <c r="P113" s="154"/>
      <c r="R113" s="80"/>
      <c r="S113" s="80"/>
      <c r="T113" s="2"/>
    </row>
    <row r="114" spans="11:20" ht="15">
      <c r="K114" s="151">
        <v>43396</v>
      </c>
      <c r="L114" s="152"/>
      <c r="M114" s="80">
        <v>20</v>
      </c>
      <c r="N114" s="80">
        <v>17</v>
      </c>
      <c r="O114" s="83" t="s">
        <v>153</v>
      </c>
      <c r="P114" s="154" t="s">
        <v>186</v>
      </c>
      <c r="R114" s="80">
        <v>30</v>
      </c>
      <c r="S114" s="80"/>
      <c r="T114" s="2"/>
    </row>
    <row r="115" spans="11:20" ht="15">
      <c r="K115" s="151"/>
      <c r="L115" s="152"/>
      <c r="M115" s="80">
        <v>20</v>
      </c>
      <c r="N115" s="80">
        <v>523</v>
      </c>
      <c r="O115" s="83" t="s">
        <v>124</v>
      </c>
      <c r="P115" s="154"/>
      <c r="R115" s="80"/>
      <c r="S115" s="80"/>
      <c r="T115" s="2"/>
    </row>
    <row r="116" spans="11:20" ht="15">
      <c r="K116" s="151"/>
      <c r="L116" s="152"/>
      <c r="M116" s="80">
        <v>18</v>
      </c>
      <c r="N116" s="80">
        <v>18</v>
      </c>
      <c r="O116" s="83" t="s">
        <v>187</v>
      </c>
      <c r="P116" s="154"/>
      <c r="R116" s="80"/>
      <c r="S116" s="80"/>
      <c r="T116" s="2"/>
    </row>
    <row r="117" spans="11:20" ht="30">
      <c r="K117" s="82">
        <v>43397</v>
      </c>
      <c r="L117" s="82"/>
      <c r="M117" s="80">
        <v>20</v>
      </c>
      <c r="N117" s="80">
        <v>18</v>
      </c>
      <c r="O117" s="83" t="s">
        <v>124</v>
      </c>
      <c r="P117" s="83" t="s">
        <v>188</v>
      </c>
      <c r="R117" s="80">
        <v>30</v>
      </c>
      <c r="S117" s="80"/>
      <c r="T117" s="2"/>
    </row>
    <row r="118" spans="11:20" ht="30">
      <c r="K118" s="82">
        <v>43398</v>
      </c>
      <c r="L118" s="84"/>
      <c r="M118" s="80" t="s">
        <v>189</v>
      </c>
      <c r="N118" s="80">
        <v>18</v>
      </c>
      <c r="O118" s="83" t="s">
        <v>157</v>
      </c>
      <c r="P118" s="83" t="s">
        <v>190</v>
      </c>
      <c r="R118" s="80">
        <v>8</v>
      </c>
      <c r="S118" s="80"/>
      <c r="T118" s="2"/>
    </row>
    <row r="119" spans="11:20" ht="15">
      <c r="K119" s="151">
        <v>43399</v>
      </c>
      <c r="L119" s="84"/>
      <c r="M119" s="80">
        <v>12</v>
      </c>
      <c r="N119" s="80">
        <v>196</v>
      </c>
      <c r="O119" s="83" t="s">
        <v>149</v>
      </c>
      <c r="P119" s="83" t="s">
        <v>191</v>
      </c>
      <c r="R119" s="80">
        <v>20</v>
      </c>
      <c r="S119" s="80"/>
      <c r="T119" s="2"/>
    </row>
    <row r="120" spans="11:20" ht="15">
      <c r="K120" s="151"/>
      <c r="L120" s="80"/>
      <c r="M120" s="80" t="s">
        <v>185</v>
      </c>
      <c r="N120" s="80">
        <v>17</v>
      </c>
      <c r="O120" s="83" t="s">
        <v>133</v>
      </c>
      <c r="P120" s="83" t="s">
        <v>114</v>
      </c>
      <c r="R120" s="80">
        <v>16</v>
      </c>
      <c r="S120" s="80"/>
      <c r="T120" s="2"/>
    </row>
    <row r="121" spans="11:20" ht="15">
      <c r="K121" s="151">
        <v>43400</v>
      </c>
      <c r="L121" s="152"/>
      <c r="M121" s="80">
        <v>18</v>
      </c>
      <c r="N121" s="80">
        <v>18</v>
      </c>
      <c r="O121" s="83" t="s">
        <v>157</v>
      </c>
      <c r="P121" s="154" t="s">
        <v>192</v>
      </c>
      <c r="R121" s="80"/>
      <c r="S121" s="80"/>
      <c r="T121" s="2"/>
    </row>
    <row r="122" spans="11:20" ht="15">
      <c r="K122" s="151"/>
      <c r="L122" s="152"/>
      <c r="M122" s="80">
        <v>22</v>
      </c>
      <c r="N122" s="80">
        <v>523</v>
      </c>
      <c r="O122" s="83" t="s">
        <v>125</v>
      </c>
      <c r="P122" s="154"/>
      <c r="R122" s="80">
        <v>32</v>
      </c>
      <c r="S122" s="80"/>
      <c r="T122" s="2"/>
    </row>
    <row r="123" spans="11:20" ht="15">
      <c r="K123" s="151"/>
      <c r="L123" s="152"/>
      <c r="M123" s="80">
        <v>20</v>
      </c>
      <c r="N123" s="80">
        <v>17</v>
      </c>
      <c r="O123" s="83" t="s">
        <v>153</v>
      </c>
      <c r="P123" s="154"/>
      <c r="R123" s="80"/>
      <c r="S123" s="80"/>
      <c r="T123" s="2"/>
    </row>
    <row r="124" spans="11:21" ht="15.75" thickBot="1">
      <c r="K124" s="88">
        <v>43403</v>
      </c>
      <c r="L124" s="85"/>
      <c r="M124" s="85">
        <v>24</v>
      </c>
      <c r="N124" s="85">
        <v>18</v>
      </c>
      <c r="O124" s="86" t="s">
        <v>157</v>
      </c>
      <c r="P124" s="86" t="s">
        <v>193</v>
      </c>
      <c r="Q124" s="40"/>
      <c r="R124" s="85">
        <v>32</v>
      </c>
      <c r="S124" s="85">
        <f>SUM(R100:R124)</f>
        <v>442</v>
      </c>
      <c r="T124" s="87">
        <f>T99+S124</f>
        <v>1672</v>
      </c>
      <c r="U124" s="40"/>
    </row>
    <row r="125" spans="11:20" ht="15">
      <c r="K125" s="82">
        <v>43405</v>
      </c>
      <c r="L125" s="84"/>
      <c r="M125" s="80">
        <v>20</v>
      </c>
      <c r="N125" s="80">
        <v>17</v>
      </c>
      <c r="O125" s="83" t="s">
        <v>153</v>
      </c>
      <c r="P125" s="83" t="s">
        <v>194</v>
      </c>
      <c r="R125" s="80">
        <v>24</v>
      </c>
      <c r="S125" s="80"/>
      <c r="T125" s="2"/>
    </row>
    <row r="126" spans="11:20" ht="15">
      <c r="K126" s="82">
        <v>43406</v>
      </c>
      <c r="L126" s="80"/>
      <c r="M126" s="80" t="s">
        <v>195</v>
      </c>
      <c r="N126" s="80">
        <v>176</v>
      </c>
      <c r="O126" s="83" t="s">
        <v>196</v>
      </c>
      <c r="P126" s="83" t="s">
        <v>197</v>
      </c>
      <c r="R126" s="80">
        <v>30</v>
      </c>
      <c r="S126" s="80"/>
      <c r="T126" s="2"/>
    </row>
    <row r="127" spans="11:20" ht="15">
      <c r="K127" s="82">
        <v>43407</v>
      </c>
      <c r="L127" s="84"/>
      <c r="M127" s="80">
        <v>22</v>
      </c>
      <c r="N127" s="80">
        <v>523</v>
      </c>
      <c r="O127" s="83" t="s">
        <v>187</v>
      </c>
      <c r="P127" s="83" t="s">
        <v>198</v>
      </c>
      <c r="R127" s="80">
        <v>40</v>
      </c>
      <c r="S127" s="80"/>
      <c r="T127" s="2"/>
    </row>
    <row r="128" spans="11:20" ht="15">
      <c r="K128" s="82">
        <v>43408</v>
      </c>
      <c r="L128" s="84"/>
      <c r="M128" s="80" t="s">
        <v>156</v>
      </c>
      <c r="N128" s="80">
        <v>176</v>
      </c>
      <c r="O128" s="83" t="s">
        <v>160</v>
      </c>
      <c r="P128" s="83" t="s">
        <v>199</v>
      </c>
      <c r="R128" s="80">
        <v>30</v>
      </c>
      <c r="S128" s="80"/>
      <c r="T128" s="2"/>
    </row>
    <row r="129" spans="11:20" ht="15">
      <c r="K129" s="151">
        <v>43412</v>
      </c>
      <c r="L129" s="153"/>
      <c r="M129" s="80" t="s">
        <v>200</v>
      </c>
      <c r="N129" s="80">
        <v>17</v>
      </c>
      <c r="O129" s="83" t="s">
        <v>153</v>
      </c>
      <c r="P129" s="154" t="s">
        <v>201</v>
      </c>
      <c r="R129" s="80">
        <v>30</v>
      </c>
      <c r="S129" s="80"/>
      <c r="T129" s="2"/>
    </row>
    <row r="130" spans="11:20" ht="15">
      <c r="K130" s="151"/>
      <c r="L130" s="153"/>
      <c r="M130" s="80" t="s">
        <v>202</v>
      </c>
      <c r="N130" s="80">
        <v>18</v>
      </c>
      <c r="O130" s="83" t="s">
        <v>157</v>
      </c>
      <c r="P130" s="154"/>
      <c r="R130" s="80"/>
      <c r="S130" s="80"/>
      <c r="T130" s="2"/>
    </row>
    <row r="131" spans="11:20" ht="15">
      <c r="K131" s="151"/>
      <c r="L131" s="153"/>
      <c r="M131" s="80" t="s">
        <v>177</v>
      </c>
      <c r="N131" s="80">
        <v>196</v>
      </c>
      <c r="O131" s="83" t="s">
        <v>130</v>
      </c>
      <c r="P131" s="83" t="s">
        <v>203</v>
      </c>
      <c r="R131" s="80">
        <v>30</v>
      </c>
      <c r="S131" s="80"/>
      <c r="T131" s="2"/>
    </row>
    <row r="132" spans="11:20" ht="15">
      <c r="K132" s="151"/>
      <c r="L132" s="153"/>
      <c r="M132" s="80">
        <v>22</v>
      </c>
      <c r="N132" s="80">
        <v>176</v>
      </c>
      <c r="O132" s="83" t="s">
        <v>109</v>
      </c>
      <c r="P132" s="83" t="s">
        <v>204</v>
      </c>
      <c r="R132" s="80">
        <v>36</v>
      </c>
      <c r="S132" s="80"/>
      <c r="T132" s="2"/>
    </row>
    <row r="133" spans="11:20" ht="15">
      <c r="K133" s="82">
        <v>43413</v>
      </c>
      <c r="L133" s="84"/>
      <c r="M133" s="80" t="s">
        <v>205</v>
      </c>
      <c r="N133" s="80">
        <v>18</v>
      </c>
      <c r="O133" s="83" t="s">
        <v>174</v>
      </c>
      <c r="P133" s="83" t="s">
        <v>206</v>
      </c>
      <c r="R133" s="80">
        <v>20</v>
      </c>
      <c r="S133" s="80"/>
      <c r="T133" s="2"/>
    </row>
    <row r="134" spans="11:20" ht="15">
      <c r="K134" s="82">
        <v>43414</v>
      </c>
      <c r="L134" s="84"/>
      <c r="M134" s="80" t="s">
        <v>207</v>
      </c>
      <c r="N134" s="80">
        <v>176</v>
      </c>
      <c r="O134" s="83" t="s">
        <v>109</v>
      </c>
      <c r="P134" s="83" t="s">
        <v>208</v>
      </c>
      <c r="R134" s="80">
        <v>16</v>
      </c>
      <c r="S134" s="80"/>
      <c r="T134" s="2"/>
    </row>
    <row r="135" spans="11:20" ht="15">
      <c r="K135" s="151">
        <v>43422</v>
      </c>
      <c r="L135" s="84"/>
      <c r="M135" s="80" t="s">
        <v>209</v>
      </c>
      <c r="N135" s="80">
        <v>18</v>
      </c>
      <c r="O135" s="83" t="s">
        <v>174</v>
      </c>
      <c r="P135" s="83" t="s">
        <v>210</v>
      </c>
      <c r="R135" s="80">
        <v>36</v>
      </c>
      <c r="S135" s="80"/>
      <c r="T135" s="2"/>
    </row>
    <row r="136" spans="11:20" ht="15">
      <c r="K136" s="151"/>
      <c r="L136" s="153"/>
      <c r="M136" s="80" t="s">
        <v>185</v>
      </c>
      <c r="N136" s="80">
        <v>176</v>
      </c>
      <c r="O136" s="83" t="s">
        <v>109</v>
      </c>
      <c r="P136" s="83" t="s">
        <v>211</v>
      </c>
      <c r="R136" s="80">
        <v>8</v>
      </c>
      <c r="S136" s="80"/>
      <c r="T136" s="2"/>
    </row>
    <row r="137" spans="11:20" ht="15">
      <c r="K137" s="151"/>
      <c r="L137" s="153"/>
      <c r="M137" s="80" t="s">
        <v>177</v>
      </c>
      <c r="N137" s="80">
        <v>196</v>
      </c>
      <c r="O137" s="83" t="s">
        <v>130</v>
      </c>
      <c r="P137" s="83" t="s">
        <v>212</v>
      </c>
      <c r="R137" s="80">
        <v>6</v>
      </c>
      <c r="S137" s="80"/>
      <c r="T137" s="2"/>
    </row>
    <row r="138" spans="11:20" ht="15">
      <c r="K138" s="151">
        <v>43427</v>
      </c>
      <c r="L138" s="152"/>
      <c r="M138" s="80">
        <v>19</v>
      </c>
      <c r="N138" s="80">
        <v>176</v>
      </c>
      <c r="O138" s="83" t="s">
        <v>109</v>
      </c>
      <c r="P138" s="83" t="s">
        <v>213</v>
      </c>
      <c r="R138" s="80">
        <v>40</v>
      </c>
      <c r="S138" s="80"/>
      <c r="T138" s="2"/>
    </row>
    <row r="139" spans="11:20" ht="15">
      <c r="K139" s="151"/>
      <c r="L139" s="152"/>
      <c r="M139" s="80">
        <v>14</v>
      </c>
      <c r="N139" s="80">
        <v>196</v>
      </c>
      <c r="O139" s="83" t="s">
        <v>113</v>
      </c>
      <c r="P139" s="83" t="s">
        <v>214</v>
      </c>
      <c r="R139" s="80">
        <v>20</v>
      </c>
      <c r="S139" s="80"/>
      <c r="T139" s="2"/>
    </row>
    <row r="140" spans="11:20" ht="15">
      <c r="K140" s="151"/>
      <c r="L140" s="80"/>
      <c r="M140" s="80">
        <v>16</v>
      </c>
      <c r="N140" s="80">
        <v>17</v>
      </c>
      <c r="O140" s="83" t="s">
        <v>133</v>
      </c>
      <c r="P140" s="83" t="s">
        <v>215</v>
      </c>
      <c r="R140" s="80">
        <v>20</v>
      </c>
      <c r="S140" s="80"/>
      <c r="T140" s="2"/>
    </row>
    <row r="141" spans="11:20" ht="15">
      <c r="K141" s="82">
        <v>43428</v>
      </c>
      <c r="L141" s="84"/>
      <c r="M141" s="80">
        <v>10</v>
      </c>
      <c r="N141" s="80">
        <v>176</v>
      </c>
      <c r="O141" s="83" t="s">
        <v>109</v>
      </c>
      <c r="P141" s="83" t="s">
        <v>216</v>
      </c>
      <c r="R141" s="80">
        <v>20</v>
      </c>
      <c r="S141" s="80"/>
      <c r="T141" s="2"/>
    </row>
    <row r="142" spans="11:20" ht="15">
      <c r="K142" s="82">
        <v>43430</v>
      </c>
      <c r="L142" s="80"/>
      <c r="M142" s="80" t="s">
        <v>154</v>
      </c>
      <c r="N142" s="80">
        <v>196</v>
      </c>
      <c r="O142" s="83" t="s">
        <v>130</v>
      </c>
      <c r="P142" s="83" t="s">
        <v>197</v>
      </c>
      <c r="R142" s="80">
        <v>30</v>
      </c>
      <c r="S142" s="80"/>
      <c r="T142" s="2"/>
    </row>
    <row r="143" spans="11:20" ht="30">
      <c r="K143" s="151">
        <v>43431</v>
      </c>
      <c r="L143" s="84"/>
      <c r="M143" s="80">
        <v>19</v>
      </c>
      <c r="N143" s="80">
        <v>18</v>
      </c>
      <c r="O143" s="83" t="s">
        <v>157</v>
      </c>
      <c r="P143" s="83" t="s">
        <v>217</v>
      </c>
      <c r="R143" s="80">
        <v>32</v>
      </c>
      <c r="S143" s="80"/>
      <c r="T143" s="2"/>
    </row>
    <row r="144" spans="11:20" ht="30">
      <c r="K144" s="151"/>
      <c r="L144" s="82"/>
      <c r="M144" s="80">
        <v>16</v>
      </c>
      <c r="N144" s="80">
        <v>523</v>
      </c>
      <c r="O144" s="83" t="s">
        <v>187</v>
      </c>
      <c r="P144" s="83" t="s">
        <v>218</v>
      </c>
      <c r="R144" s="80">
        <v>16</v>
      </c>
      <c r="S144" s="80"/>
      <c r="T144" s="2"/>
    </row>
    <row r="145" spans="11:20" ht="15">
      <c r="K145" s="151"/>
      <c r="L145" s="84"/>
      <c r="M145" s="80">
        <v>24</v>
      </c>
      <c r="N145" s="80">
        <v>196</v>
      </c>
      <c r="O145" s="83" t="s">
        <v>130</v>
      </c>
      <c r="P145" s="83" t="s">
        <v>219</v>
      </c>
      <c r="R145" s="80">
        <v>20</v>
      </c>
      <c r="S145" s="80"/>
      <c r="T145" s="2"/>
    </row>
    <row r="146" spans="11:20" ht="15">
      <c r="K146" s="82">
        <v>43432</v>
      </c>
      <c r="L146" s="84"/>
      <c r="M146" s="80">
        <v>18</v>
      </c>
      <c r="N146" s="80">
        <v>176</v>
      </c>
      <c r="O146" s="83" t="s">
        <v>109</v>
      </c>
      <c r="P146" s="83" t="s">
        <v>203</v>
      </c>
      <c r="R146" s="80">
        <v>30</v>
      </c>
      <c r="S146" s="80"/>
      <c r="T146" s="2"/>
    </row>
    <row r="147" spans="11:20" ht="15">
      <c r="K147" s="151">
        <v>43433</v>
      </c>
      <c r="L147" s="152"/>
      <c r="M147" s="80">
        <v>20</v>
      </c>
      <c r="N147" s="80">
        <v>17</v>
      </c>
      <c r="O147" s="83" t="s">
        <v>220</v>
      </c>
      <c r="P147" s="83" t="s">
        <v>215</v>
      </c>
      <c r="R147" s="80">
        <v>20</v>
      </c>
      <c r="S147" s="80"/>
      <c r="T147" s="2"/>
    </row>
    <row r="148" spans="11:20" ht="15">
      <c r="K148" s="151"/>
      <c r="L148" s="152"/>
      <c r="M148" s="80" t="s">
        <v>221</v>
      </c>
      <c r="N148" s="80">
        <v>18</v>
      </c>
      <c r="O148" s="83" t="s">
        <v>174</v>
      </c>
      <c r="P148" s="83" t="s">
        <v>214</v>
      </c>
      <c r="R148" s="80">
        <v>20</v>
      </c>
      <c r="S148" s="80"/>
      <c r="T148" s="2"/>
    </row>
    <row r="149" spans="11:21" ht="15.75" thickBot="1">
      <c r="K149" s="88">
        <v>43434</v>
      </c>
      <c r="L149" s="85"/>
      <c r="M149" s="85" t="s">
        <v>222</v>
      </c>
      <c r="N149" s="85">
        <v>196</v>
      </c>
      <c r="O149" s="86" t="s">
        <v>130</v>
      </c>
      <c r="P149" s="86" t="s">
        <v>223</v>
      </c>
      <c r="Q149" s="40"/>
      <c r="R149" s="85">
        <v>24</v>
      </c>
      <c r="S149" s="85">
        <f>SUM(R125:R149)</f>
        <v>598</v>
      </c>
      <c r="T149" s="87">
        <f>T124+S149</f>
        <v>2270</v>
      </c>
      <c r="U149" s="40"/>
    </row>
    <row r="150" spans="11:20" ht="15">
      <c r="K150" s="151">
        <v>43435</v>
      </c>
      <c r="L150" s="84"/>
      <c r="M150" s="80">
        <v>8</v>
      </c>
      <c r="N150" s="80">
        <v>196</v>
      </c>
      <c r="O150" s="83" t="s">
        <v>224</v>
      </c>
      <c r="P150" s="83" t="s">
        <v>225</v>
      </c>
      <c r="R150" s="80">
        <v>16</v>
      </c>
      <c r="S150" s="80"/>
      <c r="T150" s="2"/>
    </row>
    <row r="151" spans="11:20" ht="15">
      <c r="K151" s="151"/>
      <c r="L151" s="80"/>
      <c r="M151" s="80">
        <v>20</v>
      </c>
      <c r="N151" s="80">
        <v>176</v>
      </c>
      <c r="O151" s="83" t="s">
        <v>160</v>
      </c>
      <c r="P151" s="83" t="s">
        <v>194</v>
      </c>
      <c r="R151" s="80">
        <v>24</v>
      </c>
      <c r="S151" s="80"/>
      <c r="T151" s="2"/>
    </row>
    <row r="152" spans="11:20" ht="15">
      <c r="K152" s="151"/>
      <c r="L152" s="80"/>
      <c r="M152" s="80" t="s">
        <v>226</v>
      </c>
      <c r="N152" s="80">
        <v>196</v>
      </c>
      <c r="O152" s="83" t="s">
        <v>130</v>
      </c>
      <c r="P152" s="83" t="s">
        <v>227</v>
      </c>
      <c r="R152" s="80">
        <v>20</v>
      </c>
      <c r="S152" s="80"/>
      <c r="T152" s="2"/>
    </row>
    <row r="153" spans="11:20" ht="15">
      <c r="K153" s="82">
        <v>43436</v>
      </c>
      <c r="L153" s="84"/>
      <c r="M153" s="80">
        <v>18</v>
      </c>
      <c r="N153" s="80">
        <v>176</v>
      </c>
      <c r="O153" s="83" t="s">
        <v>160</v>
      </c>
      <c r="P153" s="83" t="s">
        <v>228</v>
      </c>
      <c r="R153" s="80">
        <v>16</v>
      </c>
      <c r="S153" s="80"/>
      <c r="T153" s="2"/>
    </row>
    <row r="154" spans="11:20" ht="15">
      <c r="K154" s="151">
        <v>43439</v>
      </c>
      <c r="L154" s="84"/>
      <c r="M154" s="80" t="s">
        <v>229</v>
      </c>
      <c r="N154" s="80">
        <v>176</v>
      </c>
      <c r="O154" s="83" t="s">
        <v>160</v>
      </c>
      <c r="P154" s="83" t="s">
        <v>230</v>
      </c>
      <c r="R154" s="80">
        <v>24</v>
      </c>
      <c r="S154" s="80"/>
      <c r="T154" s="2"/>
    </row>
    <row r="155" spans="11:20" ht="15">
      <c r="K155" s="151"/>
      <c r="L155" s="84"/>
      <c r="M155" s="80" t="s">
        <v>231</v>
      </c>
      <c r="N155" s="80">
        <v>196</v>
      </c>
      <c r="O155" s="83" t="s">
        <v>130</v>
      </c>
      <c r="P155" s="83" t="s">
        <v>232</v>
      </c>
      <c r="R155" s="80">
        <v>16</v>
      </c>
      <c r="S155" s="80"/>
      <c r="T155" s="2"/>
    </row>
    <row r="156" spans="11:20" ht="15">
      <c r="K156" s="151"/>
      <c r="L156" s="80"/>
      <c r="M156" s="80" t="s">
        <v>233</v>
      </c>
      <c r="N156" s="80">
        <v>18</v>
      </c>
      <c r="O156" s="83" t="s">
        <v>124</v>
      </c>
      <c r="P156" s="83" t="s">
        <v>234</v>
      </c>
      <c r="R156" s="80">
        <v>24</v>
      </c>
      <c r="S156" s="80"/>
      <c r="T156" s="2"/>
    </row>
    <row r="157" spans="11:20" ht="15">
      <c r="K157" s="82">
        <v>43442</v>
      </c>
      <c r="L157" s="84"/>
      <c r="M157" s="80" t="s">
        <v>235</v>
      </c>
      <c r="N157" s="80">
        <v>18</v>
      </c>
      <c r="O157" s="83" t="s">
        <v>174</v>
      </c>
      <c r="P157" s="83" t="s">
        <v>236</v>
      </c>
      <c r="R157" s="80">
        <v>12</v>
      </c>
      <c r="S157" s="80"/>
      <c r="T157" s="2"/>
    </row>
    <row r="158" spans="11:20" ht="15">
      <c r="K158" s="82">
        <v>43457</v>
      </c>
      <c r="L158" s="84"/>
      <c r="M158" s="80" t="s">
        <v>235</v>
      </c>
      <c r="N158" s="80">
        <v>17</v>
      </c>
      <c r="O158" s="83" t="s">
        <v>220</v>
      </c>
      <c r="P158" s="83" t="s">
        <v>237</v>
      </c>
      <c r="R158" s="80">
        <v>8</v>
      </c>
      <c r="S158" s="80"/>
      <c r="T158" s="2"/>
    </row>
    <row r="159" spans="11:21" ht="15.75" thickBot="1">
      <c r="K159" s="88">
        <v>43465</v>
      </c>
      <c r="L159" s="85"/>
      <c r="M159" s="85">
        <v>12</v>
      </c>
      <c r="N159" s="85">
        <v>18</v>
      </c>
      <c r="O159" s="86" t="s">
        <v>124</v>
      </c>
      <c r="P159" s="86" t="s">
        <v>238</v>
      </c>
      <c r="Q159" s="40"/>
      <c r="R159" s="85">
        <v>20</v>
      </c>
      <c r="S159" s="85">
        <f>SUM(R150:R159)</f>
        <v>180</v>
      </c>
      <c r="T159" s="87">
        <f>T149+S159</f>
        <v>2450</v>
      </c>
      <c r="U159" s="40"/>
    </row>
    <row r="160" spans="11:20" ht="15">
      <c r="K160" s="81">
        <v>18998</v>
      </c>
      <c r="L160" s="84"/>
      <c r="M160" s="80" t="s">
        <v>177</v>
      </c>
      <c r="N160" s="80">
        <v>523</v>
      </c>
      <c r="O160" s="83" t="s">
        <v>139</v>
      </c>
      <c r="P160" s="83" t="s">
        <v>110</v>
      </c>
      <c r="R160" s="80">
        <v>2</v>
      </c>
      <c r="S160" s="80"/>
      <c r="T160" s="2"/>
    </row>
    <row r="161" spans="11:20" ht="15">
      <c r="K161" s="82">
        <v>43116</v>
      </c>
      <c r="L161" s="84"/>
      <c r="M161" s="80" t="s">
        <v>239</v>
      </c>
      <c r="N161" s="80">
        <v>523</v>
      </c>
      <c r="O161" s="83" t="s">
        <v>139</v>
      </c>
      <c r="P161" s="83" t="s">
        <v>240</v>
      </c>
      <c r="R161" s="80">
        <v>14</v>
      </c>
      <c r="S161" s="80"/>
      <c r="T161" s="2"/>
    </row>
    <row r="162" spans="11:20" ht="15">
      <c r="K162" s="82">
        <v>43118</v>
      </c>
      <c r="L162" s="84"/>
      <c r="M162" s="80" t="s">
        <v>241</v>
      </c>
      <c r="N162" s="80">
        <v>523</v>
      </c>
      <c r="O162" s="83" t="s">
        <v>141</v>
      </c>
      <c r="P162" s="83" t="s">
        <v>242</v>
      </c>
      <c r="R162" s="80">
        <v>10</v>
      </c>
      <c r="S162" s="80"/>
      <c r="T162" s="2"/>
    </row>
    <row r="163" spans="11:20" ht="15">
      <c r="K163" s="82">
        <v>43130</v>
      </c>
      <c r="L163" s="82"/>
      <c r="M163" s="80" t="s">
        <v>243</v>
      </c>
      <c r="N163" s="80">
        <v>523</v>
      </c>
      <c r="O163" s="83" t="s">
        <v>187</v>
      </c>
      <c r="P163" s="83" t="s">
        <v>236</v>
      </c>
      <c r="R163" s="80">
        <v>12</v>
      </c>
      <c r="S163" s="80"/>
      <c r="T163" s="2"/>
    </row>
    <row r="164" spans="11:21" ht="15.75" thickBot="1">
      <c r="K164" s="88">
        <v>43132</v>
      </c>
      <c r="L164" s="88"/>
      <c r="M164" s="85">
        <v>12</v>
      </c>
      <c r="N164" s="85">
        <v>523</v>
      </c>
      <c r="O164" s="86" t="s">
        <v>139</v>
      </c>
      <c r="P164" s="86" t="s">
        <v>236</v>
      </c>
      <c r="Q164" s="40"/>
      <c r="R164" s="85">
        <v>12</v>
      </c>
      <c r="S164" s="85">
        <f>SUM(R160:R164)</f>
        <v>50</v>
      </c>
      <c r="T164" s="87">
        <f>T159+S164</f>
        <v>2500</v>
      </c>
      <c r="U164" s="40"/>
    </row>
    <row r="165" spans="11:20" ht="15">
      <c r="K165" s="5"/>
      <c r="L165" s="5"/>
      <c r="M165" s="5"/>
      <c r="N165" s="5"/>
      <c r="O165" s="5"/>
      <c r="P165" s="5"/>
      <c r="R165" s="80"/>
      <c r="S165" s="80"/>
      <c r="T165" s="2"/>
    </row>
    <row r="166" spans="11:20" ht="15">
      <c r="K166" s="5"/>
      <c r="L166" s="5"/>
      <c r="M166" s="5"/>
      <c r="N166" s="5"/>
      <c r="O166" s="5"/>
      <c r="P166" s="5"/>
      <c r="R166" s="80"/>
      <c r="S166" s="80"/>
      <c r="T166" s="2"/>
    </row>
  </sheetData>
  <sheetProtection/>
  <mergeCells count="71">
    <mergeCell ref="K1:K2"/>
    <mergeCell ref="M1:M2"/>
    <mergeCell ref="N1:N2"/>
    <mergeCell ref="O1:O2"/>
    <mergeCell ref="P1:P2"/>
    <mergeCell ref="K8:K10"/>
    <mergeCell ref="L8:L9"/>
    <mergeCell ref="K12:K14"/>
    <mergeCell ref="P12:P14"/>
    <mergeCell ref="K15:K16"/>
    <mergeCell ref="L15:L16"/>
    <mergeCell ref="P15:P16"/>
    <mergeCell ref="K20:K21"/>
    <mergeCell ref="K22:K24"/>
    <mergeCell ref="K25:K27"/>
    <mergeCell ref="L26:L27"/>
    <mergeCell ref="P26:P27"/>
    <mergeCell ref="K32:K33"/>
    <mergeCell ref="K35:K37"/>
    <mergeCell ref="K39:K41"/>
    <mergeCell ref="L39:L41"/>
    <mergeCell ref="P39:P41"/>
    <mergeCell ref="K49:K51"/>
    <mergeCell ref="K55:K56"/>
    <mergeCell ref="L55:L56"/>
    <mergeCell ref="P55:P56"/>
    <mergeCell ref="K60:K61"/>
    <mergeCell ref="P60:P61"/>
    <mergeCell ref="K62:K63"/>
    <mergeCell ref="K64:K66"/>
    <mergeCell ref="P64:P66"/>
    <mergeCell ref="K67:K68"/>
    <mergeCell ref="K69:K70"/>
    <mergeCell ref="K77:K78"/>
    <mergeCell ref="K81:K82"/>
    <mergeCell ref="K83:K85"/>
    <mergeCell ref="K86:K89"/>
    <mergeCell ref="L86:L89"/>
    <mergeCell ref="K90:K91"/>
    <mergeCell ref="L90:L91"/>
    <mergeCell ref="K92:K93"/>
    <mergeCell ref="L92:L93"/>
    <mergeCell ref="K94:K97"/>
    <mergeCell ref="L94:L95"/>
    <mergeCell ref="L96:L97"/>
    <mergeCell ref="K121:K123"/>
    <mergeCell ref="L121:L123"/>
    <mergeCell ref="P121:P123"/>
    <mergeCell ref="K98:K99"/>
    <mergeCell ref="L98:L99"/>
    <mergeCell ref="K101:K103"/>
    <mergeCell ref="L101:L102"/>
    <mergeCell ref="K110:K113"/>
    <mergeCell ref="L111:L113"/>
    <mergeCell ref="P129:P130"/>
    <mergeCell ref="K135:K137"/>
    <mergeCell ref="L136:L137"/>
    <mergeCell ref="K138:K140"/>
    <mergeCell ref="L138:L139"/>
    <mergeCell ref="P112:P113"/>
    <mergeCell ref="K114:K116"/>
    <mergeCell ref="L114:L116"/>
    <mergeCell ref="P114:P116"/>
    <mergeCell ref="K119:K120"/>
    <mergeCell ref="K143:K145"/>
    <mergeCell ref="K147:K148"/>
    <mergeCell ref="L147:L148"/>
    <mergeCell ref="K150:K152"/>
    <mergeCell ref="K154:K156"/>
    <mergeCell ref="K129:K132"/>
    <mergeCell ref="L129:L1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egyptian hak</dc:creator>
  <cp:keywords/>
  <dc:description/>
  <cp:lastModifiedBy>Valentine</cp:lastModifiedBy>
  <dcterms:created xsi:type="dcterms:W3CDTF">2009-04-27T14:25:47Z</dcterms:created>
  <dcterms:modified xsi:type="dcterms:W3CDTF">2018-04-14T21:33:16Z</dcterms:modified>
  <cp:category/>
  <cp:version/>
  <cp:contentType/>
  <cp:contentStatus/>
</cp:coreProperties>
</file>