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800" activeTab="0"/>
  </bookViews>
  <sheets>
    <sheet name="по активным БД" sheetId="1" r:id="rId1"/>
    <sheet name="стара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H1" authorId="0">
      <text>
        <r>
          <rPr>
            <b/>
            <sz val="8"/>
            <rFont val="Tahoma"/>
            <family val="0"/>
          </rPr>
          <t>на самом деле эти данные мне неизвестны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Для 17 иап разность от документальной цифры 13.
Для остальных полков пропорционально месяцам пребывания на ТВД.
</t>
        </r>
        <r>
          <rPr>
            <b/>
            <sz val="8"/>
            <color indexed="10"/>
            <rFont val="Tahoma"/>
            <family val="2"/>
          </rPr>
          <t>Всё дано без учёта интенсивности боевых вылетов!</t>
        </r>
      </text>
    </comment>
    <comment ref="D25" authorId="0">
      <text>
        <r>
          <rPr>
            <b/>
            <sz val="8"/>
            <rFont val="Tahoma"/>
            <family val="0"/>
          </rPr>
          <t>133-я ИАД.  Но в 147 иап одна была чисто ночной !</t>
        </r>
      </text>
    </comment>
    <comment ref="D40" authorId="0">
      <text>
        <r>
          <rPr>
            <b/>
            <sz val="8"/>
            <rFont val="Tahoma"/>
            <family val="0"/>
          </rPr>
          <t>включая ночную эскадрилью 147 иап</t>
        </r>
      </text>
    </comment>
    <comment ref="F1" authorId="0">
      <text>
        <r>
          <rPr>
            <b/>
            <sz val="8"/>
            <rFont val="Tahoma"/>
            <family val="0"/>
          </rPr>
          <t>предполагается, что % списания лётчика из состава полка после катапультирования, аварийной или вынужденной посадки был такой, какой указан в клетке "% списания после потери ЛА".
Хотя его можно пробовать менять, я взял, для начала, 40%</t>
        </r>
      </text>
    </comment>
    <comment ref="D8" authorId="0">
      <text>
        <r>
          <rPr>
            <b/>
            <sz val="8"/>
            <rFont val="Tahoma"/>
            <family val="0"/>
          </rPr>
          <t>151-я ГвИАД</t>
        </r>
      </text>
    </comment>
    <comment ref="D5" authorId="0">
      <text>
        <r>
          <rPr>
            <b/>
            <sz val="8"/>
            <rFont val="Tahoma"/>
            <family val="0"/>
          </rPr>
          <t>50-я ИАД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28-я ИАД
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Изменения -  есть фактические данные -  2 пилота :  Калмыков и Андрушко.
Яковлева списали, а МиГ восстановили - поэтому его в эту колонку не вносим.
Абакумов перед катапультированием был тяжело ранен и его просто не успели списать - смена ушла. Поэтому его, по логике, нужно добавить к "исключённым"....
</t>
        </r>
      </text>
    </comment>
    <comment ref="F14" authorId="0">
      <text>
        <r>
          <rPr>
            <b/>
            <sz val="8"/>
            <rFont val="Tahoma"/>
            <family val="0"/>
          </rPr>
          <t>По фрмуле был бы 1, а по документам никого - все : Божко, Корданов, Шестопалов, Малунов, Хрисанов числились до конца</t>
        </r>
      </text>
    </comment>
    <comment ref="E14" authorId="0">
      <text>
        <r>
          <rPr>
            <b/>
            <sz val="8"/>
            <rFont val="Tahoma"/>
            <family val="0"/>
          </rPr>
          <t>Божко, Корданов, Шестопалов, Малунов, Хрисанов</t>
        </r>
        <r>
          <rPr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0"/>
          </rPr>
          <t>среднее значение между 196 и 17 иап</t>
        </r>
      </text>
    </comment>
    <comment ref="E12" authorId="0">
      <text>
        <r>
          <rPr>
            <b/>
            <sz val="8"/>
            <rFont val="Tahoma"/>
            <family val="0"/>
          </rPr>
          <t>Андрушко (катапультировался 2 раза), Самусин, Назаркин, Достоевский, Овчинников, Абакумов перед катапультированием был тяжело ранен.</t>
        </r>
        <r>
          <rPr>
            <sz val="8"/>
            <rFont val="Tahoma"/>
            <family val="0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0"/>
          </rPr>
          <t>По данным mig-15 (см.личную переписку от 11/1-13) все пополнения были только "извне" и всего их было 22. Из внутренних источников не получено ни одного лётчика.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324-я ИАД</t>
        </r>
      </text>
    </comment>
    <comment ref="D14" authorId="0">
      <text>
        <r>
          <rPr>
            <b/>
            <sz val="8"/>
            <rFont val="Tahoma"/>
            <family val="0"/>
          </rPr>
          <t>303-я ИАД</t>
        </r>
      </text>
    </comment>
    <comment ref="D18" authorId="0">
      <text>
        <r>
          <rPr>
            <b/>
            <sz val="8"/>
            <rFont val="Tahoma"/>
            <family val="0"/>
          </rPr>
          <t>97-я ИАД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190-я ИАД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32-я ИАД</t>
        </r>
      </text>
    </comment>
    <comment ref="D33" authorId="0">
      <text>
        <r>
          <rPr>
            <b/>
            <sz val="8"/>
            <rFont val="Tahoma"/>
            <family val="0"/>
          </rPr>
          <t>216-я ИАД</t>
        </r>
      </text>
    </comment>
    <comment ref="K43" authorId="0">
      <text>
        <r>
          <rPr>
            <b/>
            <sz val="8"/>
            <rFont val="Tahoma"/>
            <family val="0"/>
          </rPr>
          <t>196 иап здесь пока не внесён, так как возможно, что статистика по любому другому полку будет ближе к 17 иап.</t>
        </r>
      </text>
    </comment>
    <comment ref="R29" authorId="0">
      <text>
        <r>
          <rPr>
            <b/>
            <sz val="8"/>
            <rFont val="Tahoma"/>
            <family val="0"/>
          </rPr>
          <t>фактические данные по книге Сейдова - ошибка 6%)</t>
        </r>
        <r>
          <rPr>
            <sz val="8"/>
            <rFont val="Tahoma"/>
            <family val="0"/>
          </rPr>
          <t xml:space="preserve">
</t>
        </r>
      </text>
    </comment>
    <comment ref="L42" authorId="0">
      <text>
        <r>
          <rPr>
            <b/>
            <sz val="8"/>
            <rFont val="Tahoma"/>
            <family val="2"/>
          </rPr>
          <t xml:space="preserve">Эта цифра идёт в клетку D-7 таблицы "Рассчёт количества лётного состава" </t>
        </r>
        <r>
          <rPr>
            <sz val="8"/>
            <rFont val="Tahoma"/>
            <family val="0"/>
          </rPr>
          <t xml:space="preserve">
</t>
        </r>
      </text>
    </comment>
    <comment ref="P42" authorId="0">
      <text>
        <r>
          <rPr>
            <b/>
            <sz val="8"/>
            <rFont val="Tahoma"/>
            <family val="0"/>
          </rPr>
          <t>это всё без упрвления дивизий и корпуса</t>
        </r>
        <r>
          <rPr>
            <sz val="8"/>
            <rFont val="Tahoma"/>
            <family val="0"/>
          </rPr>
          <t xml:space="preserve">
</t>
        </r>
      </text>
    </comment>
    <comment ref="R16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303 ИАД прошло примерно 150 пилотов, выполнявших боевые вылеты...</t>
        </r>
      </text>
    </comment>
    <comment ref="R12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
324 ИАД – 102</t>
        </r>
        <r>
          <rPr>
            <b/>
            <sz val="8"/>
            <rFont val="Tahoma"/>
            <family val="0"/>
          </rPr>
          <t xml:space="preserve"> (</t>
        </r>
        <r>
          <rPr>
            <sz val="8"/>
            <rFont val="Tahoma"/>
            <family val="2"/>
          </rPr>
          <t>пилота, выполнявших боевые вылеты</t>
        </r>
        <r>
          <rPr>
            <b/>
            <sz val="8"/>
            <rFont val="Tahoma"/>
            <family val="0"/>
          </rPr>
          <t xml:space="preserve">) 
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</authors>
  <commentList>
    <comment ref="H1" authorId="0">
      <text>
        <r>
          <rPr>
            <b/>
            <sz val="8"/>
            <rFont val="Tahoma"/>
            <family val="0"/>
          </rPr>
          <t>предполагается, что % списания лётчика из состава полка после катапультирования, аварийной или вынужденной посадки был такой, какой указан в клетке "% списания после потери ЛА".
Хотя его можно пробовать менять, я взял, для начала, 40%</t>
        </r>
      </text>
    </comment>
    <comment ref="I1" authorId="0">
      <text>
        <r>
          <rPr>
            <b/>
            <sz val="8"/>
            <rFont val="Tahoma"/>
            <family val="0"/>
          </rPr>
          <t>для 17 иап разность от документальной цифры 13.
Для остальных полков пропорционально месяцам пребывания на ТВД</t>
        </r>
      </text>
    </comment>
    <comment ref="J1" authorId="0">
      <text>
        <r>
          <rPr>
            <b/>
            <sz val="8"/>
            <rFont val="Tahoma"/>
            <family val="0"/>
          </rPr>
          <t>на самом деле эти данные мне неизвестны</t>
        </r>
      </text>
    </comment>
    <comment ref="C2" authorId="0">
      <text>
        <r>
          <rPr>
            <b/>
            <sz val="8"/>
            <rFont val="Tahoma"/>
            <family val="0"/>
          </rPr>
          <t>работали за Первую линию, так как Плацдарм ещё не существовал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28-я ИАД
</t>
        </r>
      </text>
    </comment>
    <comment ref="C3" authorId="0">
      <text>
        <r>
          <rPr>
            <b/>
            <sz val="8"/>
            <rFont val="Tahoma"/>
            <family val="0"/>
          </rPr>
          <t>работали за Первую линию, так как Плацдарм ещё не существовал</t>
        </r>
      </text>
    </comment>
    <comment ref="F5" authorId="0">
      <text>
        <r>
          <rPr>
            <b/>
            <sz val="8"/>
            <rFont val="Tahoma"/>
            <family val="0"/>
          </rPr>
          <t>50я ИАД</t>
        </r>
      </text>
    </comment>
    <comment ref="C8" authorId="0">
      <text>
        <r>
          <rPr>
            <b/>
            <sz val="8"/>
            <rFont val="Tahoma"/>
            <family val="0"/>
          </rPr>
          <t>полностью выключена из БВ - только инструкторская работа</t>
        </r>
      </text>
    </comment>
    <comment ref="F8" authorId="0">
      <text>
        <r>
          <rPr>
            <b/>
            <sz val="8"/>
            <rFont val="Tahoma"/>
            <family val="0"/>
          </rPr>
          <t>151-я ГвИАД</t>
        </r>
      </text>
    </comment>
    <comment ref="C9" authorId="0">
      <text>
        <r>
          <rPr>
            <b/>
            <sz val="8"/>
            <rFont val="Tahoma"/>
            <family val="0"/>
          </rPr>
          <t>полностью выключена из БВ - только инструкторская работа</t>
        </r>
      </text>
    </comment>
    <comment ref="F11" authorId="0">
      <text>
        <r>
          <rPr>
            <b/>
            <sz val="8"/>
            <rFont val="Tahoma"/>
            <family val="0"/>
          </rPr>
          <t>324-я ИАД</t>
        </r>
      </text>
    </comment>
    <comment ref="G12" authorId="0">
      <text>
        <r>
          <rPr>
            <b/>
            <sz val="8"/>
            <rFont val="Tahoma"/>
            <family val="0"/>
          </rPr>
          <t>Андрушко (катапультировался 2 раза), Самусин, Назаркин, Достоевский, Овчинников, Абакумов перед катапультированием был тяжело ранен.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Изменения -  есть фактические данные -  2 пилота :  Калмыков и Андрушко.
Яковлева списали, а МиГ восстановили - поэтому его в эту колонку не вносим.
Абакумов перед катапультированием был тяжело ранен и его просто не успели списать - смена ушла. Поэтому его, по логике, нужно добавить к "исключённым"....
</t>
        </r>
      </text>
    </comment>
    <comment ref="N12" authorId="0">
      <text>
        <r>
          <rPr>
            <b/>
            <sz val="8"/>
            <rFont val="Tahoma"/>
            <family val="0"/>
          </rPr>
          <t>По данным mig-15 (см.личную переписку от 11/1-13) все пополнения были только "извне" и всего их было 22. Из внутренних источников не получено ни одного лётчика.</t>
        </r>
        <r>
          <rPr>
            <sz val="8"/>
            <rFont val="Tahoma"/>
            <family val="0"/>
          </rPr>
          <t xml:space="preserve">
</t>
        </r>
      </text>
    </comment>
    <comment ref="T12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
324 ИАД – 102</t>
        </r>
        <r>
          <rPr>
            <b/>
            <sz val="8"/>
            <rFont val="Tahoma"/>
            <family val="0"/>
          </rPr>
          <t xml:space="preserve"> (пилота, выполнявших боевые вылеты) 
</t>
        </r>
      </text>
    </comment>
    <comment ref="F14" authorId="0">
      <text>
        <r>
          <rPr>
            <b/>
            <sz val="8"/>
            <rFont val="Tahoma"/>
            <family val="0"/>
          </rPr>
          <t>303-я ИАД</t>
        </r>
      </text>
    </comment>
    <comment ref="G14" authorId="0">
      <text>
        <r>
          <rPr>
            <b/>
            <sz val="8"/>
            <rFont val="Tahoma"/>
            <family val="0"/>
          </rPr>
          <t>Божко, Корданов, Шестопалов, Малунов, Хрисанов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а по документам никого - все : Божко, Корданов, Шестопалов, Малунов, Хрисанов числились до конца</t>
        </r>
      </text>
    </comment>
    <comment ref="T16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303 ИАД прошло примерно 150 пилотов, выполнявших боевые вылеты...</t>
        </r>
        <r>
          <rPr>
            <b/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>обеспечивал деблокировку</t>
        </r>
      </text>
    </comment>
    <comment ref="F18" authorId="0">
      <text>
        <r>
          <rPr>
            <b/>
            <sz val="8"/>
            <rFont val="Tahoma"/>
            <family val="0"/>
          </rPr>
          <t>97-я ИАД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обеспечивал деблокировку</t>
        </r>
      </text>
    </comment>
    <comment ref="F21" authorId="0">
      <text>
        <r>
          <rPr>
            <b/>
            <sz val="8"/>
            <rFont val="Tahoma"/>
            <family val="0"/>
          </rPr>
          <t>190-я ИАД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без одной ночной АЭ</t>
        </r>
      </text>
    </comment>
    <comment ref="F25" authorId="0">
      <text>
        <r>
          <rPr>
            <b/>
            <sz val="8"/>
            <rFont val="Tahoma"/>
            <family val="0"/>
          </rPr>
          <t>133-я ИАД.  Но в 147 иап одна была чисто ночной !</t>
        </r>
      </text>
    </comment>
    <comment ref="F29" authorId="0">
      <text>
        <r>
          <rPr>
            <b/>
            <sz val="8"/>
            <rFont val="Tahoma"/>
            <family val="0"/>
          </rPr>
          <t>32-я ИАД</t>
        </r>
      </text>
    </comment>
    <comment ref="S29" authorId="0">
      <text>
        <r>
          <rPr>
            <b/>
            <sz val="8"/>
            <rFont val="Tahoma"/>
            <family val="0"/>
          </rPr>
          <t>фактические данные по книге Сейдова - ошибка 6%)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>216-я ИАД</t>
        </r>
      </text>
    </comment>
    <comment ref="F40" authorId="0">
      <text>
        <r>
          <rPr>
            <b/>
            <sz val="8"/>
            <rFont val="Tahoma"/>
            <family val="0"/>
          </rPr>
          <t>включая ночную эскадрилью 147 иап</t>
        </r>
      </text>
    </comment>
    <comment ref="I43" authorId="0">
      <text>
        <r>
          <rPr>
            <b/>
            <sz val="8"/>
            <rFont val="Tahoma"/>
            <family val="0"/>
          </rPr>
          <t>196 иап здесь пока не внесён, так как возможно, что статистика по любому другому полку будет ближе к 17 иап.</t>
        </r>
      </text>
    </comment>
    <comment ref="D44" authorId="0">
      <text>
        <r>
          <rPr>
            <b/>
            <sz val="8"/>
            <rFont val="Tahoma"/>
            <family val="0"/>
          </rPr>
          <t>среднее значение между 196 и 17 иап</t>
        </r>
      </text>
    </comment>
  </commentList>
</comments>
</file>

<file path=xl/sharedStrings.xml><?xml version="1.0" encoding="utf-8"?>
<sst xmlns="http://schemas.openxmlformats.org/spreadsheetml/2006/main" count="120" uniqueCount="64">
  <si>
    <t>67 иап</t>
  </si>
  <si>
    <t>139 гвиап</t>
  </si>
  <si>
    <t>29 гвиап</t>
  </si>
  <si>
    <t>177 иап</t>
  </si>
  <si>
    <t>28 гвиап</t>
  </si>
  <si>
    <t>72 гвиап</t>
  </si>
  <si>
    <t>176 гвиап</t>
  </si>
  <si>
    <t>196 иап</t>
  </si>
  <si>
    <t>17 иап</t>
  </si>
  <si>
    <t>18 гвиап</t>
  </si>
  <si>
    <t>523 иап</t>
  </si>
  <si>
    <t>16 иап</t>
  </si>
  <si>
    <t>148 гвиап</t>
  </si>
  <si>
    <t>256 иап</t>
  </si>
  <si>
    <t>494 иап</t>
  </si>
  <si>
    <t>821 иап</t>
  </si>
  <si>
    <t>578 иап ТОФ</t>
  </si>
  <si>
    <t>781 иап ТОФ</t>
  </si>
  <si>
    <t>147 иап</t>
  </si>
  <si>
    <t>415 иап</t>
  </si>
  <si>
    <t>726 иап</t>
  </si>
  <si>
    <t>224 иап</t>
  </si>
  <si>
    <t>535 иап</t>
  </si>
  <si>
    <t>913 иап</t>
  </si>
  <si>
    <t>518 иап</t>
  </si>
  <si>
    <t>676 иап</t>
  </si>
  <si>
    <t>878 иап</t>
  </si>
  <si>
    <t>погибло</t>
  </si>
  <si>
    <t>в начале их было</t>
  </si>
  <si>
    <t>отдали соседям</t>
  </si>
  <si>
    <t>потеряно МиГов</t>
  </si>
  <si>
    <t>уцелевших после безвозвратной потери МиГа</t>
  </si>
  <si>
    <t>исключённых из состава полка после потери ЛА</t>
  </si>
  <si>
    <t>% списания пилота после потери ЛА</t>
  </si>
  <si>
    <r>
      <t xml:space="preserve">выбыло </t>
    </r>
    <r>
      <rPr>
        <u val="single"/>
        <sz val="9"/>
        <rFont val="Arial"/>
        <family val="2"/>
      </rPr>
      <t xml:space="preserve">по докам </t>
    </r>
    <r>
      <rPr>
        <sz val="9"/>
        <rFont val="Arial"/>
        <family val="0"/>
      </rPr>
      <t>по всем причинам из 17 иап</t>
    </r>
  </si>
  <si>
    <t>без пополнений их бы осталось</t>
  </si>
  <si>
    <t>из частей вне ТВД в 17 иап пришло</t>
  </si>
  <si>
    <t>из соседних полков в 17 иап пришло</t>
  </si>
  <si>
    <t>351 иап (н)</t>
  </si>
  <si>
    <t>298 иап (н)</t>
  </si>
  <si>
    <t>потери машин в месяц (за время на ТВД в целом)</t>
  </si>
  <si>
    <t>потери лётного состава в месяц (за время на ТВД в целом)</t>
  </si>
  <si>
    <t>по прибытии в 17 иап было</t>
  </si>
  <si>
    <t>всего</t>
  </si>
  <si>
    <t>полков, ушедших с ТВД до окончания войны</t>
  </si>
  <si>
    <t>досрочно вернулись живыми</t>
  </si>
  <si>
    <t>пополнения извне / выбывшим по всем причинам 17 иап</t>
  </si>
  <si>
    <t>вернулось домой в составе 11 полков после войны</t>
  </si>
  <si>
    <t>если учитывать только пополнения извне, то их стало бы</t>
  </si>
  <si>
    <t>коичество пополнений, полученных только "извне" по пропоции 17 иап</t>
  </si>
  <si>
    <t>15 февраля 1952 в 17 иап было</t>
  </si>
  <si>
    <t>досрочно ушедших из полков по всем остальным причинам</t>
  </si>
  <si>
    <t>выбыло из полков по всем причинам до окончания БД</t>
  </si>
  <si>
    <t xml:space="preserve">А вернулось домой в составе 18 полков до конца войны </t>
  </si>
  <si>
    <t>Количество пилотов дивизий, которые выполняли боевые вылеты на ТВД (по моему мнению это 99% всех пилотов)</t>
  </si>
  <si>
    <t>Количество пилотов, прошедших ТВД в составе полка без учёта переведённых из других действующих иап</t>
  </si>
  <si>
    <t>количество месяцев активных боевых действий</t>
  </si>
  <si>
    <t>а по фактическим данным для полков и дивизий</t>
  </si>
  <si>
    <t>заполнено 510-th, Авиабаза КРОН, 13/6-13</t>
  </si>
  <si>
    <t>количество месяцев на ТВД</t>
  </si>
  <si>
    <t>из них непосредственно на Плацдарме</t>
  </si>
  <si>
    <t>на Мукденском Аэроузле</t>
  </si>
  <si>
    <t>заполнено 510-th, Авиабаза КРОН 21/1-13</t>
  </si>
  <si>
    <t>а по фактическим данным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</si>
</sst>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0.000000"/>
    <numFmt numFmtId="175" formatCode="0.0000000"/>
    <numFmt numFmtId="176" formatCode="0.00000000"/>
  </numFmts>
  <fonts count="16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10"/>
      <color indexed="9"/>
      <name val="Arial"/>
      <family val="2"/>
    </font>
    <font>
      <b/>
      <sz val="8"/>
      <color indexed="60"/>
      <name val="Tahoma"/>
      <family val="2"/>
    </font>
    <font>
      <b/>
      <sz val="8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" fontId="0" fillId="2" borderId="0" xfId="0" applyNumberFormat="1" applyFill="1" applyAlignment="1">
      <alignment horizontal="center" vertical="center" wrapText="1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1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1" fontId="0" fillId="2" borderId="0" xfId="0" applyNumberFormat="1" applyFill="1" applyAlignment="1">
      <alignment horizontal="center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4" fillId="3" borderId="7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70" fontId="13" fillId="5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1">
      <pane ySplit="1" topLeftCell="BM2" activePane="bottomLeft" state="frozen"/>
      <selection pane="topLeft" activeCell="A1" sqref="A1"/>
      <selection pane="bottomLeft" activeCell="P42" sqref="P42"/>
    </sheetView>
  </sheetViews>
  <sheetFormatPr defaultColWidth="9.140625" defaultRowHeight="12.75"/>
  <cols>
    <col min="1" max="1" width="10.7109375" style="0" customWidth="1"/>
    <col min="2" max="2" width="9.421875" style="0" customWidth="1"/>
    <col min="3" max="3" width="9.421875" style="1" customWidth="1"/>
    <col min="4" max="4" width="14.57421875" style="0" customWidth="1"/>
    <col min="5" max="5" width="10.7109375" style="0" customWidth="1"/>
    <col min="6" max="6" width="12.57421875" style="0" customWidth="1"/>
    <col min="7" max="7" width="14.28125" style="0" customWidth="1"/>
    <col min="9" max="9" width="14.00390625" style="0" customWidth="1"/>
    <col min="10" max="10" width="13.140625" style="0" customWidth="1"/>
    <col min="11" max="11" width="13.28125" style="0" customWidth="1"/>
    <col min="12" max="12" width="15.57421875" style="0" customWidth="1"/>
    <col min="13" max="13" width="13.140625" style="0" customWidth="1"/>
    <col min="14" max="14" width="15.00390625" style="0" customWidth="1"/>
    <col min="15" max="15" width="14.57421875" style="1" customWidth="1"/>
    <col min="16" max="16" width="18.57421875" style="0" customWidth="1"/>
    <col min="17" max="17" width="18.140625" style="0" customWidth="1"/>
    <col min="18" max="18" width="13.28125" style="1" customWidth="1"/>
    <col min="19" max="19" width="11.7109375" style="1" customWidth="1"/>
    <col min="20" max="20" width="23.28125" style="1" customWidth="1"/>
    <col min="21" max="21" width="12.28125" style="0" customWidth="1"/>
    <col min="22" max="22" width="10.8515625" style="0" customWidth="1"/>
    <col min="23" max="23" width="10.140625" style="0" customWidth="1"/>
    <col min="25" max="25" width="12.28125" style="0" customWidth="1"/>
  </cols>
  <sheetData>
    <row r="1" spans="1:28" ht="74.25" customHeight="1">
      <c r="A1" s="2" t="s">
        <v>56</v>
      </c>
      <c r="B1" s="8" t="s">
        <v>27</v>
      </c>
      <c r="C1" s="2" t="s">
        <v>30</v>
      </c>
      <c r="D1" s="47" t="s">
        <v>58</v>
      </c>
      <c r="E1" s="2" t="s">
        <v>31</v>
      </c>
      <c r="F1" s="2" t="s">
        <v>32</v>
      </c>
      <c r="G1" s="7" t="s">
        <v>51</v>
      </c>
      <c r="H1" s="5" t="s">
        <v>29</v>
      </c>
      <c r="I1" s="5" t="s">
        <v>52</v>
      </c>
      <c r="J1" s="4" t="s">
        <v>28</v>
      </c>
      <c r="K1" s="4" t="s">
        <v>35</v>
      </c>
      <c r="L1" s="12" t="s">
        <v>49</v>
      </c>
      <c r="M1" s="43" t="s">
        <v>48</v>
      </c>
      <c r="N1" s="30" t="s">
        <v>40</v>
      </c>
      <c r="O1" s="30" t="s">
        <v>41</v>
      </c>
      <c r="P1" s="30" t="s">
        <v>55</v>
      </c>
      <c r="Q1" s="30" t="s">
        <v>54</v>
      </c>
      <c r="R1" s="30" t="s">
        <v>57</v>
      </c>
      <c r="W1" s="2"/>
      <c r="Z1" s="4"/>
      <c r="AA1" s="4"/>
      <c r="AB1" s="4"/>
    </row>
    <row r="2" spans="1:29" ht="12.75">
      <c r="A2" s="1">
        <v>1</v>
      </c>
      <c r="B2" s="27">
        <v>0</v>
      </c>
      <c r="C2" s="2">
        <v>0</v>
      </c>
      <c r="D2" s="6" t="s">
        <v>0</v>
      </c>
      <c r="E2" s="2">
        <f>C2-B2</f>
        <v>0</v>
      </c>
      <c r="F2" s="7">
        <f>E2*$D$44</f>
        <v>0</v>
      </c>
      <c r="G2" s="7">
        <f>$G$14/$A$14*A2</f>
        <v>1.0588235294117647</v>
      </c>
      <c r="H2" s="2">
        <v>0</v>
      </c>
      <c r="I2" s="7">
        <f>B2+F2+G2+H2</f>
        <v>1.0588235294117647</v>
      </c>
      <c r="J2" s="7">
        <v>33</v>
      </c>
      <c r="K2" s="7">
        <f>J2-I2</f>
        <v>31.941176470588236</v>
      </c>
      <c r="L2" s="14">
        <f>I2*$K$44</f>
        <v>0.9773755656108598</v>
      </c>
      <c r="M2" s="13">
        <f>K2+L2</f>
        <v>32.918552036199095</v>
      </c>
      <c r="N2" s="3">
        <f>C2/A2</f>
        <v>0</v>
      </c>
      <c r="O2" s="3">
        <f>B2/A2</f>
        <v>0</v>
      </c>
      <c r="P2" s="50">
        <f>J2+L2</f>
        <v>33.977375565610856</v>
      </c>
      <c r="Q2" s="1"/>
      <c r="Z2" s="2"/>
      <c r="AA2" s="2"/>
      <c r="AB2" s="2"/>
      <c r="AC2" s="1"/>
    </row>
    <row r="3" spans="1:29" ht="18" customHeight="1">
      <c r="A3" s="1">
        <v>1</v>
      </c>
      <c r="B3" s="27">
        <v>2</v>
      </c>
      <c r="C3" s="2">
        <v>2</v>
      </c>
      <c r="D3" s="6" t="s">
        <v>1</v>
      </c>
      <c r="E3" s="2">
        <f>C3-B3</f>
        <v>0</v>
      </c>
      <c r="F3" s="7">
        <f>E3*$D$44</f>
        <v>0</v>
      </c>
      <c r="G3" s="7">
        <f>$G$14/$A$14*A3</f>
        <v>1.0588235294117647</v>
      </c>
      <c r="H3" s="2">
        <v>0</v>
      </c>
      <c r="I3" s="7">
        <f>B3+F3+G3+H3</f>
        <v>3.0588235294117645</v>
      </c>
      <c r="J3" s="7">
        <v>33</v>
      </c>
      <c r="K3" s="7">
        <f>J3-I3</f>
        <v>29.941176470588236</v>
      </c>
      <c r="L3" s="14">
        <f>I3*$K$44</f>
        <v>2.823529411764706</v>
      </c>
      <c r="M3" s="13">
        <f>K3+L3</f>
        <v>32.76470588235294</v>
      </c>
      <c r="N3" s="3">
        <f>C3/A3</f>
        <v>2</v>
      </c>
      <c r="O3" s="3">
        <f>B3/A3</f>
        <v>2</v>
      </c>
      <c r="P3" s="50">
        <f>J3+L3</f>
        <v>35.8235294117647</v>
      </c>
      <c r="Q3" s="1"/>
      <c r="Y3" s="4"/>
      <c r="Z3" s="2"/>
      <c r="AA3" s="2"/>
      <c r="AB3" s="2"/>
      <c r="AC3" s="1"/>
    </row>
    <row r="4" spans="2:29" ht="12.75">
      <c r="B4" s="28"/>
      <c r="C4"/>
      <c r="E4" s="2"/>
      <c r="F4" s="7"/>
      <c r="G4" s="7"/>
      <c r="H4" s="2"/>
      <c r="I4" s="7"/>
      <c r="K4" s="7"/>
      <c r="L4" s="14"/>
      <c r="M4" s="13"/>
      <c r="N4" s="3"/>
      <c r="O4" s="3"/>
      <c r="P4" s="50"/>
      <c r="Q4" s="1"/>
      <c r="Y4" s="4"/>
      <c r="Z4" s="2"/>
      <c r="AA4" s="2"/>
      <c r="AB4" s="2"/>
      <c r="AC4" s="1"/>
    </row>
    <row r="5" spans="1:29" ht="12.75">
      <c r="A5" s="1">
        <v>2</v>
      </c>
      <c r="B5" s="27">
        <v>4</v>
      </c>
      <c r="C5" s="11">
        <v>4</v>
      </c>
      <c r="D5" s="6" t="s">
        <v>2</v>
      </c>
      <c r="E5" s="2">
        <f>C5-B5</f>
        <v>0</v>
      </c>
      <c r="F5" s="7">
        <f>E5*$D$44</f>
        <v>0</v>
      </c>
      <c r="G5" s="7">
        <f>$G$14/$A$14*A5</f>
        <v>2.1176470588235294</v>
      </c>
      <c r="H5" s="2">
        <v>0</v>
      </c>
      <c r="I5" s="7">
        <f>B5+F5+G5+H5</f>
        <v>6.117647058823529</v>
      </c>
      <c r="J5" s="7">
        <v>33</v>
      </c>
      <c r="K5" s="7">
        <f>J5-I5</f>
        <v>26.88235294117647</v>
      </c>
      <c r="L5" s="14">
        <f>I5*$K$44</f>
        <v>5.647058823529412</v>
      </c>
      <c r="M5" s="13">
        <f>K5+L5</f>
        <v>32.529411764705884</v>
      </c>
      <c r="N5" s="3">
        <f>C5/A5</f>
        <v>2</v>
      </c>
      <c r="O5" s="3">
        <f>B5/A5</f>
        <v>2</v>
      </c>
      <c r="P5" s="50">
        <f>J5+L5</f>
        <v>38.64705882352941</v>
      </c>
      <c r="Q5" s="1"/>
      <c r="Y5" s="4"/>
      <c r="Z5" s="2"/>
      <c r="AA5" s="2"/>
      <c r="AB5" s="2"/>
      <c r="AC5" s="1"/>
    </row>
    <row r="6" spans="1:29" ht="12.75">
      <c r="A6" s="1">
        <v>2</v>
      </c>
      <c r="B6" s="27">
        <v>1</v>
      </c>
      <c r="C6" s="11">
        <v>2</v>
      </c>
      <c r="D6" s="6" t="s">
        <v>3</v>
      </c>
      <c r="E6" s="2">
        <f>C6-B6</f>
        <v>1</v>
      </c>
      <c r="F6" s="7">
        <f>E6*$D$44</f>
        <v>0.2</v>
      </c>
      <c r="G6" s="7">
        <f>$G$14/$A$14*A6</f>
        <v>2.1176470588235294</v>
      </c>
      <c r="H6" s="2">
        <v>0</v>
      </c>
      <c r="I6" s="7">
        <f>B6+F6+G6+H6</f>
        <v>3.317647058823529</v>
      </c>
      <c r="J6" s="7">
        <v>33</v>
      </c>
      <c r="K6" s="7">
        <f>J6-I6</f>
        <v>29.68235294117647</v>
      </c>
      <c r="L6" s="14">
        <f>I6*$K$44</f>
        <v>3.062443438914027</v>
      </c>
      <c r="M6" s="13">
        <f>K6+L6</f>
        <v>32.7447963800905</v>
      </c>
      <c r="N6" s="3">
        <f>C6/A6</f>
        <v>1</v>
      </c>
      <c r="O6" s="3">
        <f>B6/A6</f>
        <v>0.5</v>
      </c>
      <c r="P6" s="50">
        <f>J6+L6</f>
        <v>36.06244343891403</v>
      </c>
      <c r="Q6" s="1"/>
      <c r="Y6" s="4"/>
      <c r="Z6" s="2"/>
      <c r="AA6" s="2"/>
      <c r="AB6" s="2"/>
      <c r="AC6" s="1"/>
    </row>
    <row r="7" spans="2:29" ht="17.25" customHeight="1">
      <c r="B7" s="28"/>
      <c r="C7"/>
      <c r="E7" s="2"/>
      <c r="F7" s="7"/>
      <c r="G7" s="7"/>
      <c r="H7" s="2"/>
      <c r="I7" s="7"/>
      <c r="J7" s="7"/>
      <c r="K7" s="7"/>
      <c r="L7" s="14"/>
      <c r="M7" s="13"/>
      <c r="N7" s="3"/>
      <c r="O7" s="3"/>
      <c r="P7" s="50"/>
      <c r="Q7" s="1"/>
      <c r="Y7" s="4"/>
      <c r="Z7" s="2"/>
      <c r="AA7" s="2"/>
      <c r="AB7" s="2"/>
      <c r="AC7" s="1"/>
    </row>
    <row r="8" spans="1:17" ht="12.75">
      <c r="A8" s="1">
        <v>3</v>
      </c>
      <c r="B8" s="27">
        <v>3</v>
      </c>
      <c r="C8" s="11">
        <v>4</v>
      </c>
      <c r="D8" s="26" t="s">
        <v>4</v>
      </c>
      <c r="E8" s="2">
        <f>C8-B8</f>
        <v>1</v>
      </c>
      <c r="F8" s="7">
        <f>E8*$D$44</f>
        <v>0.2</v>
      </c>
      <c r="G8" s="7">
        <f>$G$14/$A$14*A8</f>
        <v>3.1764705882352944</v>
      </c>
      <c r="H8" s="2">
        <v>0</v>
      </c>
      <c r="I8" s="7">
        <f>B8+F8+G8+H8</f>
        <v>6.376470588235295</v>
      </c>
      <c r="J8" s="7">
        <v>33</v>
      </c>
      <c r="K8" s="7">
        <f>J8-I8</f>
        <v>26.623529411764707</v>
      </c>
      <c r="L8" s="14">
        <f>I8*$K$44</f>
        <v>5.885972850678733</v>
      </c>
      <c r="M8" s="13">
        <f>K8+L8</f>
        <v>32.50950226244344</v>
      </c>
      <c r="N8" s="3">
        <f>C8/A8</f>
        <v>1.3333333333333333</v>
      </c>
      <c r="O8" s="3">
        <f>B8/A8</f>
        <v>1</v>
      </c>
      <c r="P8" s="50">
        <f>J8+L8</f>
        <v>38.88597285067873</v>
      </c>
      <c r="Q8" s="50"/>
    </row>
    <row r="9" spans="1:17" ht="12.75">
      <c r="A9" s="1">
        <v>3</v>
      </c>
      <c r="B9" s="27">
        <v>2</v>
      </c>
      <c r="C9" s="11">
        <v>2</v>
      </c>
      <c r="D9" s="26" t="s">
        <v>5</v>
      </c>
      <c r="E9" s="2">
        <f>C9-B9</f>
        <v>0</v>
      </c>
      <c r="F9" s="7">
        <f>E9*$D$44</f>
        <v>0</v>
      </c>
      <c r="G9" s="7">
        <f>$G$14/$A$14*A9</f>
        <v>3.1764705882352944</v>
      </c>
      <c r="H9" s="2">
        <v>0</v>
      </c>
      <c r="I9" s="7">
        <f>B9+F9+G9+H9</f>
        <v>5.176470588235294</v>
      </c>
      <c r="J9" s="7">
        <v>33</v>
      </c>
      <c r="K9" s="7">
        <f>J9-I9</f>
        <v>27.823529411764707</v>
      </c>
      <c r="L9" s="14">
        <f>I9*$K$44</f>
        <v>4.778280542986426</v>
      </c>
      <c r="M9" s="13">
        <f>K9+L9</f>
        <v>32.60180995475113</v>
      </c>
      <c r="N9" s="3">
        <f>C9/A9</f>
        <v>0.6666666666666666</v>
      </c>
      <c r="O9" s="3">
        <f>B9/A9</f>
        <v>0.6666666666666666</v>
      </c>
      <c r="P9" s="50">
        <f>J9+L9</f>
        <v>37.77828054298642</v>
      </c>
      <c r="Q9" s="1"/>
    </row>
    <row r="10" spans="2:17" ht="12.75">
      <c r="B10" s="28"/>
      <c r="C10"/>
      <c r="F10" s="7"/>
      <c r="I10" s="7"/>
      <c r="L10" s="14"/>
      <c r="M10" s="13"/>
      <c r="N10" s="3"/>
      <c r="O10" s="3"/>
      <c r="P10" s="50"/>
      <c r="Q10" s="1"/>
    </row>
    <row r="11" spans="1:29" ht="14.25" customHeight="1">
      <c r="A11" s="1">
        <v>10</v>
      </c>
      <c r="B11" s="27">
        <v>5</v>
      </c>
      <c r="C11" s="2">
        <v>15</v>
      </c>
      <c r="D11" s="6" t="s">
        <v>6</v>
      </c>
      <c r="E11" s="2">
        <f>C11-B11</f>
        <v>10</v>
      </c>
      <c r="F11" s="7">
        <f>E11*$D$44</f>
        <v>2</v>
      </c>
      <c r="G11" s="7">
        <f>$G$14/$A$14*A11</f>
        <v>10.588235294117647</v>
      </c>
      <c r="H11" s="2">
        <v>2</v>
      </c>
      <c r="I11" s="7">
        <f>B11+F11+G11+H11</f>
        <v>19.588235294117645</v>
      </c>
      <c r="J11" s="7">
        <v>33</v>
      </c>
      <c r="K11" s="7">
        <f>J11-I11</f>
        <v>13.411764705882355</v>
      </c>
      <c r="L11" s="14">
        <f>I11*$K$44</f>
        <v>18.081447963800905</v>
      </c>
      <c r="M11" s="13">
        <f>K11+L11</f>
        <v>31.49321266968326</v>
      </c>
      <c r="N11" s="3">
        <f>C11/A11</f>
        <v>1.5</v>
      </c>
      <c r="O11" s="3">
        <f>B11/A11</f>
        <v>0.5</v>
      </c>
      <c r="P11" s="50">
        <f>J11+L11</f>
        <v>51.081447963800905</v>
      </c>
      <c r="Q11" s="1"/>
      <c r="Z11" s="2"/>
      <c r="AA11" s="2"/>
      <c r="AB11" s="2"/>
      <c r="AC11" s="1"/>
    </row>
    <row r="12" spans="1:29" ht="12.75">
      <c r="A12" s="48">
        <v>10</v>
      </c>
      <c r="B12" s="29">
        <v>4</v>
      </c>
      <c r="C12" s="15">
        <v>11</v>
      </c>
      <c r="D12" s="16" t="s">
        <v>7</v>
      </c>
      <c r="E12" s="15">
        <f>C12-B12</f>
        <v>7</v>
      </c>
      <c r="F12" s="17">
        <v>3</v>
      </c>
      <c r="G12" s="7">
        <f>$G$14/$A$14*A12</f>
        <v>10.588235294117647</v>
      </c>
      <c r="H12" s="2">
        <v>2</v>
      </c>
      <c r="I12" s="7">
        <f>B12+F12+G12+H12</f>
        <v>19.588235294117645</v>
      </c>
      <c r="J12" s="17">
        <v>33</v>
      </c>
      <c r="K12" s="7">
        <f>J12-I12</f>
        <v>13.411764705882355</v>
      </c>
      <c r="L12" s="18">
        <v>22</v>
      </c>
      <c r="M12" s="13">
        <f>K12+L12</f>
        <v>35.411764705882355</v>
      </c>
      <c r="N12" s="31">
        <f>C12/A12</f>
        <v>1.1</v>
      </c>
      <c r="O12" s="31">
        <f>B12/A12</f>
        <v>0.4</v>
      </c>
      <c r="P12" s="50">
        <f>J12+L12</f>
        <v>55</v>
      </c>
      <c r="Q12" s="50">
        <f>SUM(P11:P12)</f>
        <v>106.08144796380091</v>
      </c>
      <c r="R12" s="48">
        <v>102</v>
      </c>
      <c r="Z12" s="2"/>
      <c r="AA12" s="2"/>
      <c r="AB12" s="2"/>
      <c r="AC12" s="1"/>
    </row>
    <row r="13" spans="2:29" ht="12.75">
      <c r="B13" s="28"/>
      <c r="C13"/>
      <c r="D13" s="6"/>
      <c r="E13" s="2"/>
      <c r="F13" s="7"/>
      <c r="G13" s="7"/>
      <c r="H13" s="2"/>
      <c r="I13" s="7"/>
      <c r="J13" s="7"/>
      <c r="K13" s="7"/>
      <c r="L13" s="14"/>
      <c r="M13" s="13"/>
      <c r="N13" s="3"/>
      <c r="O13" s="3"/>
      <c r="P13" s="50"/>
      <c r="Q13" s="50"/>
      <c r="Z13" s="2"/>
      <c r="AA13" s="2"/>
      <c r="AB13" s="2"/>
      <c r="AC13" s="1"/>
    </row>
    <row r="14" spans="1:30" s="20" customFormat="1" ht="12.75">
      <c r="A14" s="15">
        <v>8.5</v>
      </c>
      <c r="B14" s="29">
        <v>4</v>
      </c>
      <c r="C14" s="15">
        <v>9</v>
      </c>
      <c r="D14" s="16" t="s">
        <v>8</v>
      </c>
      <c r="E14" s="15">
        <f>C14-B14</f>
        <v>5</v>
      </c>
      <c r="F14" s="17">
        <v>0</v>
      </c>
      <c r="G14" s="17">
        <f>$C$44-B14-F14</f>
        <v>9</v>
      </c>
      <c r="H14" s="15">
        <v>0</v>
      </c>
      <c r="I14" s="15">
        <f>B14+F14+G14+H14</f>
        <v>13</v>
      </c>
      <c r="J14" s="15">
        <v>33</v>
      </c>
      <c r="K14" s="17">
        <f>J14-I14</f>
        <v>20</v>
      </c>
      <c r="L14" s="18">
        <v>12</v>
      </c>
      <c r="M14" s="19">
        <f>K14+L14</f>
        <v>32</v>
      </c>
      <c r="N14" s="31">
        <f>C14/A14</f>
        <v>1.0588235294117647</v>
      </c>
      <c r="O14" s="31">
        <f>B14/A14</f>
        <v>0.47058823529411764</v>
      </c>
      <c r="P14" s="52">
        <f>J14+L14</f>
        <v>45</v>
      </c>
      <c r="Q14" s="50"/>
      <c r="R14" s="1"/>
      <c r="S14" s="53"/>
      <c r="T14" s="1"/>
      <c r="U14"/>
      <c r="V14"/>
      <c r="W14"/>
      <c r="X14"/>
      <c r="Y14"/>
      <c r="Z14"/>
      <c r="AA14"/>
      <c r="AB14"/>
      <c r="AC14"/>
      <c r="AD14"/>
    </row>
    <row r="15" spans="1:29" ht="12.75">
      <c r="A15" s="1">
        <v>9</v>
      </c>
      <c r="B15" s="27">
        <v>7</v>
      </c>
      <c r="C15" s="2">
        <v>17</v>
      </c>
      <c r="D15" s="6" t="s">
        <v>9</v>
      </c>
      <c r="E15" s="2">
        <f>C15-B15</f>
        <v>10</v>
      </c>
      <c r="F15" s="7">
        <f>E15*$D$44</f>
        <v>2</v>
      </c>
      <c r="G15" s="7">
        <f>$G$14/$A$14*A15</f>
        <v>9.529411764705882</v>
      </c>
      <c r="H15" s="2">
        <v>2</v>
      </c>
      <c r="I15" s="7">
        <f>B15+F15+G15+H15</f>
        <v>20.529411764705884</v>
      </c>
      <c r="J15" s="7">
        <v>33</v>
      </c>
      <c r="K15" s="7">
        <f>J15-I15</f>
        <v>12.470588235294116</v>
      </c>
      <c r="L15" s="14">
        <f>I15*$K$44</f>
        <v>18.950226244343895</v>
      </c>
      <c r="M15" s="13">
        <f>K15+L15</f>
        <v>31.42081447963801</v>
      </c>
      <c r="N15" s="3">
        <f>C15/A15</f>
        <v>1.8888888888888888</v>
      </c>
      <c r="O15" s="3">
        <f>B15/A15</f>
        <v>0.7777777777777778</v>
      </c>
      <c r="P15" s="50">
        <f>J15+L15</f>
        <v>51.950226244343895</v>
      </c>
      <c r="Q15" s="39"/>
      <c r="S15" s="50"/>
      <c r="U15" s="2"/>
      <c r="W15" s="10"/>
      <c r="AA15" s="2"/>
      <c r="AB15" s="2"/>
      <c r="AC15" s="1"/>
    </row>
    <row r="16" spans="1:29" ht="12.75">
      <c r="A16" s="1">
        <v>8.5</v>
      </c>
      <c r="B16" s="27">
        <v>6</v>
      </c>
      <c r="C16" s="2">
        <v>16</v>
      </c>
      <c r="D16" s="6" t="s">
        <v>10</v>
      </c>
      <c r="E16" s="2">
        <f>C16-B16</f>
        <v>10</v>
      </c>
      <c r="F16" s="7">
        <f>E16*$D$44</f>
        <v>2</v>
      </c>
      <c r="G16" s="7">
        <f>$G$14/$A$14*A16</f>
        <v>9</v>
      </c>
      <c r="H16" s="2">
        <v>2</v>
      </c>
      <c r="I16" s="7">
        <f>B16+F16+G16+H16</f>
        <v>19</v>
      </c>
      <c r="J16" s="7">
        <v>33</v>
      </c>
      <c r="K16" s="7">
        <f>J16-I16</f>
        <v>14</v>
      </c>
      <c r="L16" s="14">
        <f>I16*$K$44</f>
        <v>17.53846153846154</v>
      </c>
      <c r="M16" s="13">
        <f>K16+L16</f>
        <v>31.53846153846154</v>
      </c>
      <c r="N16" s="3">
        <f>C16/A16</f>
        <v>1.8823529411764706</v>
      </c>
      <c r="O16" s="3">
        <f>B16/A16</f>
        <v>0.7058823529411765</v>
      </c>
      <c r="P16" s="50">
        <f>J16+L16</f>
        <v>50.53846153846154</v>
      </c>
      <c r="Q16" s="50">
        <f>SUM(P14:P16)</f>
        <v>147.48868778280544</v>
      </c>
      <c r="R16" s="48">
        <v>150</v>
      </c>
      <c r="S16" s="50"/>
      <c r="U16" s="2"/>
      <c r="W16" s="10"/>
      <c r="AA16" s="2"/>
      <c r="AB16" s="2"/>
      <c r="AC16" s="1"/>
    </row>
    <row r="17" spans="2:29" ht="12.75">
      <c r="B17" s="28"/>
      <c r="C17"/>
      <c r="D17" s="6"/>
      <c r="E17" s="2"/>
      <c r="F17" s="7"/>
      <c r="G17" s="7"/>
      <c r="H17" s="2"/>
      <c r="I17" s="7"/>
      <c r="J17" s="7"/>
      <c r="K17" s="7"/>
      <c r="L17" s="14"/>
      <c r="M17" s="13"/>
      <c r="N17" s="3"/>
      <c r="O17" s="3"/>
      <c r="P17" s="50"/>
      <c r="S17" s="50"/>
      <c r="Z17" s="2"/>
      <c r="AA17" s="2"/>
      <c r="AB17" s="2"/>
      <c r="AC17" s="1"/>
    </row>
    <row r="18" spans="1:29" ht="12.75">
      <c r="A18" s="11">
        <v>7</v>
      </c>
      <c r="B18" s="27">
        <v>7</v>
      </c>
      <c r="C18" s="11">
        <v>11</v>
      </c>
      <c r="D18" s="6" t="s">
        <v>11</v>
      </c>
      <c r="E18" s="2">
        <f>C18-B18</f>
        <v>4</v>
      </c>
      <c r="F18" s="7">
        <f>E18*$D$44</f>
        <v>0.8</v>
      </c>
      <c r="G18" s="7">
        <f>$G$14/$A$14*A18</f>
        <v>7.411764705882353</v>
      </c>
      <c r="H18" s="2">
        <v>0</v>
      </c>
      <c r="I18" s="7">
        <f>B18+F18+G18+H18</f>
        <v>15.211764705882352</v>
      </c>
      <c r="J18" s="7">
        <v>33</v>
      </c>
      <c r="K18" s="7">
        <f>J18-I18</f>
        <v>17.788235294117648</v>
      </c>
      <c r="L18" s="14">
        <f>I18*$K$44</f>
        <v>14.041628959276018</v>
      </c>
      <c r="M18" s="13">
        <f>K18+L18</f>
        <v>31.829864253393666</v>
      </c>
      <c r="N18" s="3">
        <f>C18/A18</f>
        <v>1.5714285714285714</v>
      </c>
      <c r="O18" s="3">
        <f>B18/A18</f>
        <v>1</v>
      </c>
      <c r="P18" s="50">
        <f>J18+L18</f>
        <v>47.04162895927602</v>
      </c>
      <c r="S18" s="50"/>
      <c r="Z18" s="2"/>
      <c r="AA18" s="2"/>
      <c r="AB18" s="2"/>
      <c r="AC18" s="1"/>
    </row>
    <row r="19" spans="1:29" ht="16.5" customHeight="1">
      <c r="A19" s="11">
        <v>7</v>
      </c>
      <c r="B19" s="27">
        <v>3</v>
      </c>
      <c r="C19" s="11">
        <v>11</v>
      </c>
      <c r="D19" s="6" t="s">
        <v>12</v>
      </c>
      <c r="E19" s="2">
        <f>C19-B19</f>
        <v>8</v>
      </c>
      <c r="F19" s="7">
        <f>E19*$D$44</f>
        <v>1.6</v>
      </c>
      <c r="G19" s="7">
        <f>$G$14/$A$14*A19</f>
        <v>7.411764705882353</v>
      </c>
      <c r="H19" s="2">
        <v>0</v>
      </c>
      <c r="I19" s="7">
        <f>B19+F19+G19+H19</f>
        <v>12.011764705882353</v>
      </c>
      <c r="J19" s="7">
        <v>33</v>
      </c>
      <c r="K19" s="7">
        <f>J19-I19</f>
        <v>20.988235294117647</v>
      </c>
      <c r="L19" s="14">
        <f>I19*$K$44</f>
        <v>11.087782805429866</v>
      </c>
      <c r="M19" s="13">
        <f>K19+L19</f>
        <v>32.07601809954751</v>
      </c>
      <c r="N19" s="3">
        <f>C19/A19</f>
        <v>1.5714285714285714</v>
      </c>
      <c r="O19" s="3">
        <f>B19/A19</f>
        <v>0.42857142857142855</v>
      </c>
      <c r="P19" s="50">
        <f>J19+L19</f>
        <v>44.08778280542987</v>
      </c>
      <c r="S19" s="50"/>
      <c r="Z19" s="2"/>
      <c r="AA19" s="2"/>
      <c r="AB19" s="2"/>
      <c r="AC19" s="1"/>
    </row>
    <row r="20" spans="2:29" ht="12.75">
      <c r="B20" s="28"/>
      <c r="C20"/>
      <c r="D20" s="6"/>
      <c r="E20" s="2"/>
      <c r="F20" s="7"/>
      <c r="G20" s="7"/>
      <c r="H20" s="2"/>
      <c r="I20" s="7"/>
      <c r="J20" s="2"/>
      <c r="K20" s="7"/>
      <c r="L20" s="14"/>
      <c r="M20" s="13"/>
      <c r="N20" s="3"/>
      <c r="O20" s="3"/>
      <c r="P20" s="50"/>
      <c r="S20" s="50"/>
      <c r="Z20" s="2"/>
      <c r="AA20" s="2"/>
      <c r="AB20" s="2"/>
      <c r="AC20" s="1"/>
    </row>
    <row r="21" spans="1:29" ht="12.75">
      <c r="A21" s="11">
        <v>6</v>
      </c>
      <c r="B21" s="27">
        <v>6</v>
      </c>
      <c r="C21" s="11">
        <v>20</v>
      </c>
      <c r="D21" s="6" t="s">
        <v>13</v>
      </c>
      <c r="E21" s="2">
        <f>C21-B21</f>
        <v>14</v>
      </c>
      <c r="F21" s="7">
        <f>E21*$D$44</f>
        <v>2.8000000000000003</v>
      </c>
      <c r="G21" s="7">
        <f>$G$14/$A$14*A21</f>
        <v>6.352941176470589</v>
      </c>
      <c r="H21" s="2">
        <v>0</v>
      </c>
      <c r="I21" s="7">
        <f>B21+F21+G21+H21</f>
        <v>15.15294117647059</v>
      </c>
      <c r="J21" s="2">
        <v>33</v>
      </c>
      <c r="K21" s="7">
        <f>J21-I21</f>
        <v>17.84705882352941</v>
      </c>
      <c r="L21" s="14">
        <f>I21*$K$44</f>
        <v>13.987330316742083</v>
      </c>
      <c r="M21" s="13">
        <f>K21+L21</f>
        <v>31.83438914027149</v>
      </c>
      <c r="N21" s="3">
        <f>C21/A21</f>
        <v>3.3333333333333335</v>
      </c>
      <c r="O21" s="3">
        <f>B21/A21</f>
        <v>1</v>
      </c>
      <c r="P21" s="50">
        <f>J21+L21</f>
        <v>46.98733031674208</v>
      </c>
      <c r="S21" s="50"/>
      <c r="Z21" s="2"/>
      <c r="AA21" s="2"/>
      <c r="AB21" s="2"/>
      <c r="AC21" s="1"/>
    </row>
    <row r="22" spans="1:28" ht="12.75">
      <c r="A22" s="11">
        <v>6</v>
      </c>
      <c r="B22" s="27">
        <v>6</v>
      </c>
      <c r="C22" s="11">
        <v>30</v>
      </c>
      <c r="D22" s="6" t="s">
        <v>14</v>
      </c>
      <c r="E22" s="2">
        <f>C22-B22</f>
        <v>24</v>
      </c>
      <c r="F22" s="7">
        <f>E22*$D$44</f>
        <v>4.800000000000001</v>
      </c>
      <c r="G22" s="7">
        <f>$G$14/$A$14*A22</f>
        <v>6.352941176470589</v>
      </c>
      <c r="H22" s="2">
        <v>0</v>
      </c>
      <c r="I22" s="7">
        <f>B22+F22+G22+H22</f>
        <v>17.15294117647059</v>
      </c>
      <c r="J22" s="2">
        <v>33</v>
      </c>
      <c r="K22" s="7">
        <f>J22-I22</f>
        <v>15.847058823529409</v>
      </c>
      <c r="L22" s="14">
        <f>I22*$K$44</f>
        <v>15.833484162895932</v>
      </c>
      <c r="M22" s="13">
        <f>K22+L22</f>
        <v>31.68054298642534</v>
      </c>
      <c r="N22" s="3">
        <f>C22/A22</f>
        <v>5</v>
      </c>
      <c r="O22" s="3">
        <f>B22/A22</f>
        <v>1</v>
      </c>
      <c r="P22" s="50">
        <f>J22+L22</f>
        <v>48.83348416289593</v>
      </c>
      <c r="S22" s="50"/>
      <c r="Z22" s="4"/>
      <c r="AA22" s="4"/>
      <c r="AB22" s="4"/>
    </row>
    <row r="23" spans="1:28" ht="12.75">
      <c r="A23" s="11">
        <v>6</v>
      </c>
      <c r="B23" s="27">
        <v>4</v>
      </c>
      <c r="C23" s="11">
        <v>14</v>
      </c>
      <c r="D23" s="6" t="s">
        <v>15</v>
      </c>
      <c r="E23" s="2">
        <f>C23-B23</f>
        <v>10</v>
      </c>
      <c r="F23" s="7">
        <f>E23*$D$44</f>
        <v>2</v>
      </c>
      <c r="G23" s="7">
        <f>$G$14/$A$14*A23</f>
        <v>6.352941176470589</v>
      </c>
      <c r="H23" s="2">
        <v>0</v>
      </c>
      <c r="I23" s="7">
        <f>B23+F23+G23+H23</f>
        <v>12.352941176470589</v>
      </c>
      <c r="J23" s="2">
        <v>33</v>
      </c>
      <c r="K23" s="7">
        <f>J23-I23</f>
        <v>20.647058823529413</v>
      </c>
      <c r="L23" s="14">
        <f>I23*$K$44</f>
        <v>11.402714932126697</v>
      </c>
      <c r="M23" s="13">
        <f>K23+L23</f>
        <v>32.04977375565611</v>
      </c>
      <c r="N23" s="3">
        <f>C23/A23</f>
        <v>2.3333333333333335</v>
      </c>
      <c r="O23" s="3">
        <f>B23/A23</f>
        <v>0.6666666666666666</v>
      </c>
      <c r="P23" s="50">
        <f>J23+L23</f>
        <v>44.4027149321267</v>
      </c>
      <c r="S23" s="50"/>
      <c r="Z23" s="4"/>
      <c r="AA23" s="4"/>
      <c r="AB23" s="4"/>
    </row>
    <row r="24" spans="2:28" ht="12.75">
      <c r="B24" s="28"/>
      <c r="C24"/>
      <c r="D24" s="6"/>
      <c r="E24" s="2"/>
      <c r="F24" s="7"/>
      <c r="G24" s="7"/>
      <c r="H24" s="2"/>
      <c r="I24" s="7"/>
      <c r="J24" s="2"/>
      <c r="K24" s="7"/>
      <c r="L24" s="14"/>
      <c r="M24" s="13"/>
      <c r="N24" s="3"/>
      <c r="O24" s="3"/>
      <c r="P24" s="50"/>
      <c r="S24" s="50"/>
      <c r="Z24" s="4"/>
      <c r="AA24" s="4"/>
      <c r="AB24" s="4"/>
    </row>
    <row r="25" spans="1:28" ht="12.75">
      <c r="A25" s="56">
        <v>12.5</v>
      </c>
      <c r="B25" s="27">
        <v>3</v>
      </c>
      <c r="C25" s="11">
        <v>3</v>
      </c>
      <c r="D25" s="6" t="s">
        <v>18</v>
      </c>
      <c r="E25" s="2">
        <f>C25-B25</f>
        <v>0</v>
      </c>
      <c r="F25" s="7">
        <f>E25*$D$44</f>
        <v>0</v>
      </c>
      <c r="G25" s="7">
        <f>$G$14/$A$14*A25</f>
        <v>13.23529411764706</v>
      </c>
      <c r="H25" s="2">
        <v>0</v>
      </c>
      <c r="I25" s="7">
        <f>B25+F25+G25+H25</f>
        <v>16.235294117647058</v>
      </c>
      <c r="J25" s="2">
        <v>33</v>
      </c>
      <c r="K25" s="7">
        <f>J25-I25</f>
        <v>16.764705882352942</v>
      </c>
      <c r="L25" s="14">
        <f>I25*$K$44</f>
        <v>14.986425339366516</v>
      </c>
      <c r="M25" s="13">
        <f>K25+L25</f>
        <v>31.751131221719458</v>
      </c>
      <c r="N25" s="3">
        <f>C25/A25</f>
        <v>0.24</v>
      </c>
      <c r="O25" s="3">
        <f>B25/A25</f>
        <v>0.24</v>
      </c>
      <c r="P25" s="50">
        <f>J25+L25</f>
        <v>47.98642533936652</v>
      </c>
      <c r="S25" s="50"/>
      <c r="U25" s="2"/>
      <c r="Z25" s="4"/>
      <c r="AA25" s="4"/>
      <c r="AB25" s="4"/>
    </row>
    <row r="26" spans="1:28" ht="12.75">
      <c r="A26" s="56">
        <v>12.5</v>
      </c>
      <c r="B26" s="27">
        <v>5</v>
      </c>
      <c r="C26" s="11">
        <v>11</v>
      </c>
      <c r="D26" s="6" t="s">
        <v>19</v>
      </c>
      <c r="E26" s="2">
        <f>C26-B26</f>
        <v>6</v>
      </c>
      <c r="F26" s="7">
        <f>E26*$D$44</f>
        <v>1.2000000000000002</v>
      </c>
      <c r="G26" s="7">
        <f>$G$14/$A$14*A26</f>
        <v>13.23529411764706</v>
      </c>
      <c r="H26" s="2">
        <v>0</v>
      </c>
      <c r="I26" s="7">
        <f>B26+F26+G26+H26</f>
        <v>19.43529411764706</v>
      </c>
      <c r="J26" s="2">
        <v>33</v>
      </c>
      <c r="K26" s="7">
        <f>J26-I26</f>
        <v>13.56470588235294</v>
      </c>
      <c r="L26" s="14">
        <f>I26*$K$44</f>
        <v>17.940271493212673</v>
      </c>
      <c r="M26" s="13">
        <f>K26+L26</f>
        <v>31.504977375565613</v>
      </c>
      <c r="N26" s="3">
        <f>C26/A26</f>
        <v>0.88</v>
      </c>
      <c r="O26" s="3">
        <f>B26/A26</f>
        <v>0.4</v>
      </c>
      <c r="P26" s="50">
        <f>J26+L26</f>
        <v>50.94027149321268</v>
      </c>
      <c r="S26" s="50"/>
      <c r="Z26" s="4"/>
      <c r="AA26" s="4"/>
      <c r="AB26" s="4"/>
    </row>
    <row r="27" spans="1:19" ht="12.75">
      <c r="A27" s="51">
        <v>12.5</v>
      </c>
      <c r="B27" s="27">
        <v>7</v>
      </c>
      <c r="C27" s="11">
        <v>10</v>
      </c>
      <c r="D27" s="6" t="s">
        <v>20</v>
      </c>
      <c r="E27" s="2">
        <f>C27-B27</f>
        <v>3</v>
      </c>
      <c r="F27" s="7">
        <f>E27*$D$44</f>
        <v>0.6000000000000001</v>
      </c>
      <c r="G27" s="7">
        <f>$G$14/$A$14*A27</f>
        <v>13.23529411764706</v>
      </c>
      <c r="H27" s="2">
        <v>0</v>
      </c>
      <c r="I27" s="7">
        <f>B27+F27+G27+H27</f>
        <v>20.83529411764706</v>
      </c>
      <c r="J27" s="2">
        <v>33</v>
      </c>
      <c r="K27" s="7">
        <f>J27-I27</f>
        <v>12.16470588235294</v>
      </c>
      <c r="L27" s="14">
        <f>I27*$K$44</f>
        <v>19.232579185520365</v>
      </c>
      <c r="M27" s="13">
        <f>K27+L27</f>
        <v>31.397285067873305</v>
      </c>
      <c r="N27" s="3">
        <f>C27/A27</f>
        <v>0.8</v>
      </c>
      <c r="O27" s="3">
        <f>B27/A27</f>
        <v>0.56</v>
      </c>
      <c r="P27" s="50">
        <f>J27+L27</f>
        <v>52.232579185520365</v>
      </c>
      <c r="S27" s="50"/>
    </row>
    <row r="28" spans="2:23" ht="12.75">
      <c r="B28" s="27"/>
      <c r="C28" s="2"/>
      <c r="D28" s="6"/>
      <c r="E28" s="2"/>
      <c r="F28" s="7"/>
      <c r="G28" s="7"/>
      <c r="H28" s="2"/>
      <c r="I28" s="7"/>
      <c r="J28" s="2"/>
      <c r="K28" s="7"/>
      <c r="L28" s="14"/>
      <c r="M28" s="13"/>
      <c r="N28" s="3"/>
      <c r="O28" s="3"/>
      <c r="P28" s="50"/>
      <c r="S28" s="50"/>
      <c r="U28" s="2"/>
      <c r="W28" s="10"/>
    </row>
    <row r="29" spans="1:23" ht="12.75">
      <c r="A29" s="1">
        <v>11</v>
      </c>
      <c r="B29" s="27">
        <v>7</v>
      </c>
      <c r="C29" s="11">
        <v>24</v>
      </c>
      <c r="D29" s="6" t="s">
        <v>21</v>
      </c>
      <c r="E29" s="2">
        <f>C29-B29</f>
        <v>17</v>
      </c>
      <c r="F29" s="7">
        <f>E29*$D$44</f>
        <v>3.4000000000000004</v>
      </c>
      <c r="G29" s="7">
        <f>$G$14/$A$14*A29</f>
        <v>11.647058823529411</v>
      </c>
      <c r="H29" s="2">
        <v>0</v>
      </c>
      <c r="I29" s="7">
        <f>B29+F29+G29+H29</f>
        <v>22.04705882352941</v>
      </c>
      <c r="J29" s="2">
        <v>33</v>
      </c>
      <c r="K29" s="7">
        <f>J29-I29</f>
        <v>10.952941176470588</v>
      </c>
      <c r="L29" s="14">
        <f>I29*$K$44</f>
        <v>20.35113122171946</v>
      </c>
      <c r="M29" s="13">
        <f>K29+L29</f>
        <v>31.304072398190048</v>
      </c>
      <c r="N29" s="3">
        <f>C29/A29</f>
        <v>2.1818181818181817</v>
      </c>
      <c r="O29" s="3">
        <f>B29/A29</f>
        <v>0.6363636363636364</v>
      </c>
      <c r="P29" s="50">
        <f>J29+L29</f>
        <v>53.351131221719456</v>
      </c>
      <c r="R29" s="52">
        <v>50</v>
      </c>
      <c r="U29" s="2"/>
      <c r="W29" s="10"/>
    </row>
    <row r="30" spans="1:23" ht="12.75">
      <c r="A30" s="1">
        <v>11</v>
      </c>
      <c r="B30" s="27">
        <v>5</v>
      </c>
      <c r="C30" s="11">
        <v>18</v>
      </c>
      <c r="D30" s="6" t="s">
        <v>22</v>
      </c>
      <c r="E30" s="2">
        <f>C30-B30</f>
        <v>13</v>
      </c>
      <c r="F30" s="7">
        <f>E30*$D$44</f>
        <v>2.6</v>
      </c>
      <c r="G30" s="7">
        <f>$G$14/$A$14*A30</f>
        <v>11.647058823529411</v>
      </c>
      <c r="H30" s="2">
        <v>0</v>
      </c>
      <c r="I30" s="7">
        <f>B30+F30+G30+H30</f>
        <v>19.24705882352941</v>
      </c>
      <c r="J30" s="2">
        <v>33</v>
      </c>
      <c r="K30" s="7">
        <f>J30-I30</f>
        <v>13.75294117647059</v>
      </c>
      <c r="L30" s="14">
        <f>I30*$K$44</f>
        <v>17.766515837104073</v>
      </c>
      <c r="M30" s="13">
        <f>K30+L30</f>
        <v>31.519457013574662</v>
      </c>
      <c r="N30" s="3">
        <f>C30/A30</f>
        <v>1.6363636363636365</v>
      </c>
      <c r="O30" s="3">
        <f>B30/A30</f>
        <v>0.45454545454545453</v>
      </c>
      <c r="P30" s="50">
        <f>J30+L30</f>
        <v>50.76651583710407</v>
      </c>
      <c r="S30" s="50"/>
      <c r="U30" s="2"/>
      <c r="W30" s="10"/>
    </row>
    <row r="31" spans="1:23" ht="12.75">
      <c r="A31" s="1">
        <v>11</v>
      </c>
      <c r="B31" s="27">
        <v>5</v>
      </c>
      <c r="C31" s="11">
        <v>20</v>
      </c>
      <c r="D31" s="6" t="s">
        <v>23</v>
      </c>
      <c r="E31" s="2">
        <f>C31-B31</f>
        <v>15</v>
      </c>
      <c r="F31" s="7">
        <f>E31*$D$44</f>
        <v>3</v>
      </c>
      <c r="G31" s="7">
        <f>$G$14/$A$14*A31</f>
        <v>11.647058823529411</v>
      </c>
      <c r="H31" s="2">
        <v>0</v>
      </c>
      <c r="I31" s="7">
        <f>B31+F31+G31+H31</f>
        <v>19.647058823529413</v>
      </c>
      <c r="J31" s="2">
        <v>33</v>
      </c>
      <c r="K31" s="7">
        <f>J31-I31</f>
        <v>13.352941176470587</v>
      </c>
      <c r="L31" s="14">
        <f>I31*$K$44</f>
        <v>18.135746606334845</v>
      </c>
      <c r="M31" s="13">
        <f>K31+L31</f>
        <v>31.48868778280543</v>
      </c>
      <c r="N31" s="3">
        <f>C31/A31</f>
        <v>1.8181818181818181</v>
      </c>
      <c r="O31" s="3">
        <f>B31/A31</f>
        <v>0.45454545454545453</v>
      </c>
      <c r="P31" s="50">
        <f>J31+L31</f>
        <v>51.13574660633485</v>
      </c>
      <c r="S31" s="50"/>
      <c r="U31" s="2"/>
      <c r="W31" s="10"/>
    </row>
    <row r="32" spans="2:23" ht="12.75">
      <c r="B32" s="27"/>
      <c r="C32" s="2"/>
      <c r="D32" s="6"/>
      <c r="E32" s="2"/>
      <c r="F32" s="7"/>
      <c r="G32" s="7"/>
      <c r="H32" s="2"/>
      <c r="I32" s="7"/>
      <c r="J32" s="2"/>
      <c r="K32" s="7"/>
      <c r="L32" s="14"/>
      <c r="M32" s="13"/>
      <c r="N32" s="3"/>
      <c r="O32" s="3"/>
      <c r="P32" s="50"/>
      <c r="S32" s="50"/>
      <c r="U32" s="2"/>
      <c r="W32" s="10"/>
    </row>
    <row r="33" spans="1:23" ht="12.75">
      <c r="A33" s="1">
        <v>12</v>
      </c>
      <c r="B33" s="27">
        <v>5</v>
      </c>
      <c r="C33" s="11">
        <v>15</v>
      </c>
      <c r="D33" s="6" t="s">
        <v>24</v>
      </c>
      <c r="E33" s="2">
        <f>C33-B33</f>
        <v>10</v>
      </c>
      <c r="F33" s="7">
        <f>E33*$D$44</f>
        <v>2</v>
      </c>
      <c r="G33" s="7">
        <f>$G$14/$A$14*A33</f>
        <v>12.705882352941178</v>
      </c>
      <c r="H33" s="2">
        <v>0</v>
      </c>
      <c r="I33" s="7">
        <f>B33+F33+G33+H33</f>
        <v>19.705882352941178</v>
      </c>
      <c r="J33" s="2">
        <v>33</v>
      </c>
      <c r="K33" s="7">
        <f>J33-I33</f>
        <v>13.294117647058822</v>
      </c>
      <c r="L33" s="14">
        <f>I33*$K$44</f>
        <v>18.19004524886878</v>
      </c>
      <c r="M33" s="13">
        <f>K33+L33</f>
        <v>31.484162895927604</v>
      </c>
      <c r="N33" s="3">
        <f>C33/A33</f>
        <v>1.25</v>
      </c>
      <c r="O33" s="3">
        <f>B33/A33</f>
        <v>0.4166666666666667</v>
      </c>
      <c r="P33" s="50">
        <f>J33+L33</f>
        <v>51.190045248868785</v>
      </c>
      <c r="S33" s="50"/>
      <c r="U33" s="2"/>
      <c r="W33" s="10"/>
    </row>
    <row r="34" spans="1:23" ht="12.75">
      <c r="A34" s="1">
        <v>12</v>
      </c>
      <c r="B34" s="27">
        <v>4</v>
      </c>
      <c r="C34" s="11">
        <v>23</v>
      </c>
      <c r="D34" s="6" t="s">
        <v>25</v>
      </c>
      <c r="E34" s="2">
        <f>C34-B34</f>
        <v>19</v>
      </c>
      <c r="F34" s="7">
        <f>E34*$D$44</f>
        <v>3.8000000000000003</v>
      </c>
      <c r="G34" s="7">
        <f>$G$14/$A$14*A34</f>
        <v>12.705882352941178</v>
      </c>
      <c r="H34" s="2">
        <v>0</v>
      </c>
      <c r="I34" s="7">
        <f>B34+F34+G34+H34</f>
        <v>20.50588235294118</v>
      </c>
      <c r="J34" s="2">
        <v>33</v>
      </c>
      <c r="K34" s="7">
        <f>J34-I34</f>
        <v>12.494117647058822</v>
      </c>
      <c r="L34" s="14">
        <f>I34*$K$44</f>
        <v>18.92850678733032</v>
      </c>
      <c r="M34" s="13">
        <f>K34+L34</f>
        <v>31.422624434389142</v>
      </c>
      <c r="N34" s="3">
        <f>C34/A34</f>
        <v>1.9166666666666667</v>
      </c>
      <c r="O34" s="3">
        <f>B34/A34</f>
        <v>0.3333333333333333</v>
      </c>
      <c r="P34" s="50">
        <f>J34+L34</f>
        <v>51.92850678733032</v>
      </c>
      <c r="S34" s="50"/>
      <c r="U34" s="2"/>
      <c r="W34" s="10"/>
    </row>
    <row r="35" spans="1:23" ht="12.75">
      <c r="A35" s="1">
        <v>12</v>
      </c>
      <c r="B35" s="27">
        <v>6</v>
      </c>
      <c r="C35" s="11">
        <v>16</v>
      </c>
      <c r="D35" s="6" t="s">
        <v>26</v>
      </c>
      <c r="E35" s="2">
        <f>C35-B35</f>
        <v>10</v>
      </c>
      <c r="F35" s="7">
        <f>E35*$D$44</f>
        <v>2</v>
      </c>
      <c r="G35" s="7">
        <f>$G$14/$A$14*A35</f>
        <v>12.705882352941178</v>
      </c>
      <c r="H35" s="2">
        <v>0</v>
      </c>
      <c r="I35" s="7">
        <f>B35+F35+G35+H35</f>
        <v>20.705882352941178</v>
      </c>
      <c r="J35" s="2">
        <v>33</v>
      </c>
      <c r="K35" s="7">
        <f>J35-I35</f>
        <v>12.294117647058822</v>
      </c>
      <c r="L35" s="14">
        <f>I35*$K$44</f>
        <v>19.113122171945705</v>
      </c>
      <c r="M35" s="13">
        <f>K35+L35</f>
        <v>31.407239819004527</v>
      </c>
      <c r="N35" s="3">
        <f>C35/A35</f>
        <v>1.3333333333333333</v>
      </c>
      <c r="O35" s="3">
        <f>B35/A35</f>
        <v>0.5</v>
      </c>
      <c r="P35" s="50">
        <f>J35+L35</f>
        <v>52.113122171945705</v>
      </c>
      <c r="S35" s="50"/>
      <c r="U35" s="2"/>
      <c r="W35" s="10"/>
    </row>
    <row r="36" spans="2:23" ht="12.75">
      <c r="B36" s="27"/>
      <c r="C36" s="2"/>
      <c r="D36" s="6"/>
      <c r="E36" s="2"/>
      <c r="F36" s="7"/>
      <c r="G36" s="7"/>
      <c r="H36" s="2"/>
      <c r="I36" s="7"/>
      <c r="J36" s="7"/>
      <c r="K36" s="7"/>
      <c r="L36" s="14"/>
      <c r="M36" s="13"/>
      <c r="N36" s="3"/>
      <c r="O36" s="3"/>
      <c r="P36" s="50"/>
      <c r="Q36" s="1"/>
      <c r="S36" s="50"/>
      <c r="U36" s="2"/>
      <c r="W36" s="10"/>
    </row>
    <row r="37" spans="1:19" ht="12.75">
      <c r="A37" s="1">
        <v>6</v>
      </c>
      <c r="B37" s="27">
        <v>2</v>
      </c>
      <c r="C37" s="11">
        <v>10</v>
      </c>
      <c r="D37" s="21" t="s">
        <v>16</v>
      </c>
      <c r="E37" s="2">
        <f>C37-B37</f>
        <v>8</v>
      </c>
      <c r="F37" s="7">
        <f>E37*$D$44</f>
        <v>1.6</v>
      </c>
      <c r="G37" s="7">
        <f>$G$14/$A$14*A37</f>
        <v>6.352941176470589</v>
      </c>
      <c r="H37" s="2">
        <v>0</v>
      </c>
      <c r="I37" s="7">
        <f>B37+F37+G37+H37</f>
        <v>9.952941176470588</v>
      </c>
      <c r="J37" s="7">
        <v>33</v>
      </c>
      <c r="K37" s="7">
        <f>J37-I37</f>
        <v>23.04705882352941</v>
      </c>
      <c r="L37" s="14">
        <f>I37*$K$44</f>
        <v>9.187330316742083</v>
      </c>
      <c r="M37" s="13">
        <f>K37+L37</f>
        <v>32.234389140271496</v>
      </c>
      <c r="N37" s="3">
        <f>C37/A37</f>
        <v>1.6666666666666667</v>
      </c>
      <c r="O37" s="3">
        <f>B37/A37</f>
        <v>0.3333333333333333</v>
      </c>
      <c r="P37" s="50">
        <f>J37+L37</f>
        <v>42.187330316742084</v>
      </c>
      <c r="Q37" s="49"/>
      <c r="S37" s="50"/>
    </row>
    <row r="38" spans="1:19" ht="12.75">
      <c r="A38" s="1">
        <v>6</v>
      </c>
      <c r="B38" s="27">
        <v>5</v>
      </c>
      <c r="C38" s="11">
        <v>9</v>
      </c>
      <c r="D38" s="21" t="s">
        <v>17</v>
      </c>
      <c r="E38" s="2">
        <f>C38-B38</f>
        <v>4</v>
      </c>
      <c r="F38" s="7">
        <f>E38*$D$44</f>
        <v>0.8</v>
      </c>
      <c r="G38" s="7">
        <f>$G$14/$A$14*A38</f>
        <v>6.352941176470589</v>
      </c>
      <c r="H38" s="2">
        <v>0</v>
      </c>
      <c r="I38" s="7">
        <f>B38+F38+G38+H38</f>
        <v>12.152941176470588</v>
      </c>
      <c r="J38" s="7">
        <v>33</v>
      </c>
      <c r="K38" s="7">
        <f>J38-I38</f>
        <v>20.847058823529412</v>
      </c>
      <c r="L38" s="14">
        <f>I38*$K$44</f>
        <v>11.218099547511313</v>
      </c>
      <c r="M38" s="13">
        <f>K38+L38</f>
        <v>32.065158371040724</v>
      </c>
      <c r="N38" s="3">
        <f>C38/A38</f>
        <v>1.5</v>
      </c>
      <c r="O38" s="3">
        <f>B38/A38</f>
        <v>0.8333333333333334</v>
      </c>
      <c r="P38" s="50">
        <f>J38+L38</f>
        <v>44.218099547511315</v>
      </c>
      <c r="Q38" s="1"/>
      <c r="S38" s="50"/>
    </row>
    <row r="39" spans="1:19" ht="12.75">
      <c r="A39" s="1"/>
      <c r="B39" s="27"/>
      <c r="C39" s="2"/>
      <c r="D39" s="6"/>
      <c r="E39" s="2"/>
      <c r="F39" s="7"/>
      <c r="G39" s="7"/>
      <c r="H39" s="2"/>
      <c r="I39" s="7"/>
      <c r="J39" s="7"/>
      <c r="K39" s="7"/>
      <c r="L39" s="14"/>
      <c r="M39" s="13"/>
      <c r="N39" s="3"/>
      <c r="O39" s="3"/>
      <c r="P39" s="50"/>
      <c r="Q39" s="1"/>
      <c r="S39" s="50"/>
    </row>
    <row r="40" spans="1:19" ht="12.75">
      <c r="A40" s="1">
        <v>8</v>
      </c>
      <c r="B40" s="27">
        <v>1</v>
      </c>
      <c r="C40" s="1">
        <v>1</v>
      </c>
      <c r="D40" s="25" t="s">
        <v>38</v>
      </c>
      <c r="E40" s="2">
        <f>C40-B40</f>
        <v>0</v>
      </c>
      <c r="F40" s="7">
        <f>E40*$D$44</f>
        <v>0</v>
      </c>
      <c r="G40" s="7">
        <f>$G$14/$A$14*A40</f>
        <v>8.470588235294118</v>
      </c>
      <c r="H40" s="2">
        <v>0</v>
      </c>
      <c r="I40" s="7">
        <f>B40+F40+G40+H40</f>
        <v>9.470588235294118</v>
      </c>
      <c r="J40" s="2">
        <v>33</v>
      </c>
      <c r="K40" s="7">
        <f>J40-I40</f>
        <v>23.529411764705884</v>
      </c>
      <c r="L40" s="14">
        <f>I40*$K$44</f>
        <v>8.742081447963802</v>
      </c>
      <c r="M40" s="13">
        <f>K40+L40</f>
        <v>32.27149321266968</v>
      </c>
      <c r="N40" s="3">
        <f>C40/A40</f>
        <v>0.125</v>
      </c>
      <c r="O40" s="3">
        <f>B40/A40</f>
        <v>0.125</v>
      </c>
      <c r="P40" s="50">
        <f>J40+L40</f>
        <v>41.7420814479638</v>
      </c>
      <c r="Q40" s="1"/>
      <c r="S40" s="50"/>
    </row>
    <row r="41" spans="1:19" ht="13.5" thickBot="1">
      <c r="A41" s="1">
        <v>8</v>
      </c>
      <c r="B41" s="27">
        <v>1</v>
      </c>
      <c r="C41" s="1">
        <v>1</v>
      </c>
      <c r="D41" s="25" t="s">
        <v>39</v>
      </c>
      <c r="E41" s="2">
        <f>C41-B41</f>
        <v>0</v>
      </c>
      <c r="F41" s="7">
        <f>E41*$D$44</f>
        <v>0</v>
      </c>
      <c r="G41" s="7">
        <f>$G$14/$A$14*A41</f>
        <v>8.470588235294118</v>
      </c>
      <c r="H41" s="2">
        <v>0</v>
      </c>
      <c r="I41" s="7">
        <f>B41+F41+G41+H41</f>
        <v>9.470588235294118</v>
      </c>
      <c r="J41" s="7">
        <v>33</v>
      </c>
      <c r="K41" s="7">
        <f>J41-I41</f>
        <v>23.529411764705884</v>
      </c>
      <c r="L41" s="45">
        <f>I41*$K$44</f>
        <v>8.742081447963802</v>
      </c>
      <c r="M41" s="13">
        <f>K41+L41</f>
        <v>32.27149321266968</v>
      </c>
      <c r="N41" s="3">
        <f>C41/A41</f>
        <v>0.125</v>
      </c>
      <c r="O41" s="3">
        <f>B41/A41</f>
        <v>0.125</v>
      </c>
      <c r="P41" s="50">
        <f>J41+L41</f>
        <v>41.7420814479638</v>
      </c>
      <c r="Q41" s="1"/>
      <c r="S41" s="50"/>
    </row>
    <row r="42" spans="1:23" s="1" customFormat="1" ht="14.25" thickBot="1" thickTop="1">
      <c r="A42" s="35" t="s">
        <v>43</v>
      </c>
      <c r="B42" s="33">
        <f>SUM(B2:B41)</f>
        <v>120</v>
      </c>
      <c r="C42" s="33">
        <f>SUM(C2:C41)</f>
        <v>329</v>
      </c>
      <c r="D42" s="33"/>
      <c r="E42" s="33"/>
      <c r="F42" s="33"/>
      <c r="G42" s="36">
        <f>SUM(G11:G41)</f>
        <v>225.00000000000006</v>
      </c>
      <c r="H42" s="33"/>
      <c r="I42" s="36">
        <f>SUM(I2:I41)</f>
        <v>408.10588235294114</v>
      </c>
      <c r="J42" s="33"/>
      <c r="K42" s="34"/>
      <c r="L42" s="34">
        <f>SUM(L2:L41)</f>
        <v>380.63167420814483</v>
      </c>
      <c r="M42" s="33"/>
      <c r="N42" s="33"/>
      <c r="O42" s="34"/>
      <c r="P42" s="55">
        <f>SUM(P2:P41)</f>
        <v>1337.631674208145</v>
      </c>
      <c r="U42"/>
      <c r="V42"/>
      <c r="W42"/>
    </row>
    <row r="43" spans="1:28" s="23" customFormat="1" ht="59.25" customHeight="1" thickTop="1">
      <c r="A43" s="32" t="s">
        <v>36</v>
      </c>
      <c r="B43" s="32" t="s">
        <v>37</v>
      </c>
      <c r="C43" s="32" t="s">
        <v>34</v>
      </c>
      <c r="D43" s="32" t="s">
        <v>33</v>
      </c>
      <c r="E43" s="32" t="s">
        <v>45</v>
      </c>
      <c r="F43" s="32" t="s">
        <v>42</v>
      </c>
      <c r="G43" s="32" t="s">
        <v>50</v>
      </c>
      <c r="H43" s="41" t="s">
        <v>44</v>
      </c>
      <c r="I43" s="44" t="s">
        <v>53</v>
      </c>
      <c r="J43" s="1"/>
      <c r="K43" s="44" t="s">
        <v>46</v>
      </c>
      <c r="N43"/>
      <c r="O43" s="38" t="s">
        <v>47</v>
      </c>
      <c r="R43" s="51"/>
      <c r="U43"/>
      <c r="V43"/>
      <c r="W43"/>
      <c r="Z43" s="24"/>
      <c r="AA43" s="24"/>
      <c r="AB43" s="24"/>
    </row>
    <row r="44" spans="1:15" ht="15" customHeight="1" thickBot="1">
      <c r="A44" s="22">
        <v>12</v>
      </c>
      <c r="B44" s="22">
        <v>4</v>
      </c>
      <c r="C44" s="22">
        <v>13</v>
      </c>
      <c r="D44" s="9">
        <v>0.2</v>
      </c>
      <c r="E44" s="42">
        <f>I42-B42</f>
        <v>288.10588235294114</v>
      </c>
      <c r="F44" s="22">
        <v>33</v>
      </c>
      <c r="G44" s="22">
        <v>36</v>
      </c>
      <c r="H44" s="40">
        <v>18</v>
      </c>
      <c r="I44" s="46">
        <f>M5+M6+M8+M9+M11+M12+M14+M15+M16+M18+M19+M21+M22+M23+M37+M40+M3+M2</f>
        <v>581.9095022624435</v>
      </c>
      <c r="J44" s="1"/>
      <c r="K44" s="54">
        <f>L14/I14</f>
        <v>0.9230769230769231</v>
      </c>
      <c r="M44" s="23"/>
      <c r="O44" s="37">
        <f>M25+M26+M27+M29+M30+M31+M33+M34+M35+M38+M41</f>
        <v>347.6162895927602</v>
      </c>
    </row>
    <row r="45" spans="10:22" ht="12.75">
      <c r="J45" s="1"/>
      <c r="T45"/>
      <c r="V45" s="2"/>
    </row>
    <row r="46" spans="14:22" ht="12.75">
      <c r="N46" s="1"/>
      <c r="P46" s="39"/>
      <c r="R46" s="50"/>
      <c r="V46" s="2"/>
    </row>
    <row r="47" ht="12.75">
      <c r="N47" s="1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O45" sqref="O45"/>
    </sheetView>
  </sheetViews>
  <sheetFormatPr defaultColWidth="9.140625" defaultRowHeight="12.75"/>
  <cols>
    <col min="1" max="1" width="13.421875" style="0" customWidth="1"/>
    <col min="2" max="2" width="13.7109375" style="0" customWidth="1"/>
    <col min="3" max="3" width="11.421875" style="0" customWidth="1"/>
    <col min="6" max="6" width="17.7109375" style="0" customWidth="1"/>
    <col min="7" max="7" width="20.7109375" style="0" customWidth="1"/>
    <col min="8" max="8" width="14.57421875" style="0" customWidth="1"/>
    <col min="9" max="9" width="15.140625" style="0" customWidth="1"/>
    <col min="10" max="10" width="12.28125" style="0" customWidth="1"/>
    <col min="11" max="11" width="13.7109375" style="0" customWidth="1"/>
    <col min="13" max="13" width="12.7109375" style="0" customWidth="1"/>
    <col min="14" max="14" width="12.8515625" style="0" customWidth="1"/>
    <col min="15" max="15" width="13.00390625" style="0" customWidth="1"/>
    <col min="16" max="16" width="12.00390625" style="0" customWidth="1"/>
    <col min="17" max="17" width="11.00390625" style="0" customWidth="1"/>
    <col min="18" max="18" width="16.421875" style="0" customWidth="1"/>
    <col min="20" max="20" width="20.421875" style="0" customWidth="1"/>
  </cols>
  <sheetData>
    <row r="1" spans="1:20" ht="101.25" customHeight="1">
      <c r="A1" s="2" t="s">
        <v>59</v>
      </c>
      <c r="B1" s="2" t="s">
        <v>60</v>
      </c>
      <c r="C1" s="2" t="s">
        <v>61</v>
      </c>
      <c r="D1" s="8" t="s">
        <v>27</v>
      </c>
      <c r="E1" s="2" t="s">
        <v>30</v>
      </c>
      <c r="F1" s="47" t="s">
        <v>62</v>
      </c>
      <c r="G1" s="2" t="s">
        <v>31</v>
      </c>
      <c r="H1" s="2" t="s">
        <v>32</v>
      </c>
      <c r="I1" s="7" t="s">
        <v>51</v>
      </c>
      <c r="J1" s="5" t="s">
        <v>29</v>
      </c>
      <c r="K1" s="5" t="s">
        <v>52</v>
      </c>
      <c r="L1" s="4" t="s">
        <v>28</v>
      </c>
      <c r="M1" s="4" t="s">
        <v>35</v>
      </c>
      <c r="N1" s="12" t="s">
        <v>49</v>
      </c>
      <c r="O1" s="43" t="s">
        <v>48</v>
      </c>
      <c r="P1" s="30" t="s">
        <v>40</v>
      </c>
      <c r="Q1" s="30" t="s">
        <v>41</v>
      </c>
      <c r="R1" s="30" t="s">
        <v>55</v>
      </c>
      <c r="S1" s="30" t="s">
        <v>63</v>
      </c>
      <c r="T1" s="30" t="s">
        <v>54</v>
      </c>
    </row>
    <row r="2" spans="1:20" ht="12.75">
      <c r="A2" s="1">
        <v>1</v>
      </c>
      <c r="B2" s="1">
        <v>0</v>
      </c>
      <c r="C2" s="57">
        <f>A2-B2</f>
        <v>1</v>
      </c>
      <c r="D2" s="27">
        <v>0</v>
      </c>
      <c r="E2" s="2">
        <v>0</v>
      </c>
      <c r="F2" s="6" t="s">
        <v>0</v>
      </c>
      <c r="G2" s="2">
        <f>E2-D2</f>
        <v>0</v>
      </c>
      <c r="H2" s="7">
        <f>G2*$D$44</f>
        <v>0</v>
      </c>
      <c r="I2" s="7">
        <f>$I$14/$A$14*A2</f>
        <v>0.9</v>
      </c>
      <c r="J2" s="2">
        <v>0</v>
      </c>
      <c r="K2" s="7">
        <f>D2+H2+I2+J2</f>
        <v>0.9</v>
      </c>
      <c r="L2" s="7">
        <v>33</v>
      </c>
      <c r="M2" s="7">
        <f>L2-K2</f>
        <v>32.1</v>
      </c>
      <c r="N2" s="14">
        <f>K2*$I$44</f>
        <v>0.8307692307692308</v>
      </c>
      <c r="O2" s="13">
        <f>M2+N2</f>
        <v>32.93076923076923</v>
      </c>
      <c r="P2" s="3">
        <f>E2/A2</f>
        <v>0</v>
      </c>
      <c r="Q2" s="3">
        <f>D2/A2</f>
        <v>0</v>
      </c>
      <c r="R2" s="50">
        <f>L2+N2</f>
        <v>33.83076923076923</v>
      </c>
      <c r="S2" s="1"/>
      <c r="T2" s="1"/>
    </row>
    <row r="3" spans="1:20" ht="13.5" customHeight="1">
      <c r="A3" s="1">
        <v>1</v>
      </c>
      <c r="B3" s="1">
        <v>0</v>
      </c>
      <c r="C3" s="57">
        <f>A3-B3</f>
        <v>1</v>
      </c>
      <c r="D3" s="27">
        <v>2</v>
      </c>
      <c r="E3" s="2">
        <v>2</v>
      </c>
      <c r="F3" s="6" t="s">
        <v>1</v>
      </c>
      <c r="G3" s="2">
        <f>E3-D3</f>
        <v>0</v>
      </c>
      <c r="H3" s="7">
        <f>G3*$D$44</f>
        <v>0</v>
      </c>
      <c r="I3" s="7">
        <f>$I$14/$A$14*A3</f>
        <v>0.9</v>
      </c>
      <c r="J3" s="2">
        <v>0</v>
      </c>
      <c r="K3" s="7">
        <f>D3+H3+I3+J3</f>
        <v>2.9</v>
      </c>
      <c r="L3" s="7">
        <v>33</v>
      </c>
      <c r="M3" s="7">
        <f>L3-K3</f>
        <v>30.1</v>
      </c>
      <c r="N3" s="14">
        <f>K3*$I$44</f>
        <v>2.676923076923077</v>
      </c>
      <c r="O3" s="13">
        <f>M3+N3</f>
        <v>32.776923076923076</v>
      </c>
      <c r="P3" s="3">
        <f>E3/A3</f>
        <v>2</v>
      </c>
      <c r="Q3" s="3">
        <f>D3/A3</f>
        <v>2</v>
      </c>
      <c r="R3" s="50">
        <f>L3+N3</f>
        <v>35.676923076923075</v>
      </c>
      <c r="S3" s="1"/>
      <c r="T3" s="1"/>
    </row>
    <row r="4" spans="3:20" ht="12.75">
      <c r="C4" s="1"/>
      <c r="D4" s="28"/>
      <c r="G4" s="2"/>
      <c r="H4" s="7"/>
      <c r="I4" s="7"/>
      <c r="J4" s="2"/>
      <c r="K4" s="7"/>
      <c r="M4" s="7"/>
      <c r="N4" s="14"/>
      <c r="O4" s="13"/>
      <c r="P4" s="3"/>
      <c r="Q4" s="3"/>
      <c r="R4" s="50"/>
      <c r="S4" s="1"/>
      <c r="T4" s="1"/>
    </row>
    <row r="5" spans="1:20" ht="12.75">
      <c r="A5" s="1">
        <v>2</v>
      </c>
      <c r="B5" s="1">
        <v>2</v>
      </c>
      <c r="C5" s="2">
        <f>A5-B5</f>
        <v>0</v>
      </c>
      <c r="D5" s="27">
        <v>4</v>
      </c>
      <c r="E5" s="11">
        <v>4</v>
      </c>
      <c r="F5" s="6" t="s">
        <v>2</v>
      </c>
      <c r="G5" s="2">
        <f>E5-D5</f>
        <v>0</v>
      </c>
      <c r="H5" s="7">
        <f>G5*$D$44</f>
        <v>0</v>
      </c>
      <c r="I5" s="7">
        <f>$I$14/$A$14*A5</f>
        <v>1.8</v>
      </c>
      <c r="J5" s="2">
        <v>0</v>
      </c>
      <c r="K5" s="7">
        <f>D5+H5+I5+J5</f>
        <v>5.8</v>
      </c>
      <c r="L5" s="7">
        <v>33</v>
      </c>
      <c r="M5" s="7">
        <f>L5-K5</f>
        <v>27.2</v>
      </c>
      <c r="N5" s="14">
        <f>K5*$I$44</f>
        <v>5.353846153846154</v>
      </c>
      <c r="O5" s="13">
        <f>M5+N5</f>
        <v>32.55384615384615</v>
      </c>
      <c r="P5" s="3">
        <f>E5/A5</f>
        <v>2</v>
      </c>
      <c r="Q5" s="3">
        <f>D5/A5</f>
        <v>2</v>
      </c>
      <c r="R5" s="50">
        <f>L5+N5</f>
        <v>38.353846153846156</v>
      </c>
      <c r="S5" s="1"/>
      <c r="T5" s="1"/>
    </row>
    <row r="6" spans="1:20" ht="12.75">
      <c r="A6" s="1">
        <v>2</v>
      </c>
      <c r="B6" s="1">
        <v>1.5</v>
      </c>
      <c r="C6" s="2">
        <f>A6-B6</f>
        <v>0.5</v>
      </c>
      <c r="D6" s="27">
        <v>1</v>
      </c>
      <c r="E6" s="11">
        <v>2</v>
      </c>
      <c r="F6" s="6" t="s">
        <v>3</v>
      </c>
      <c r="G6" s="2">
        <f>E6-D6</f>
        <v>1</v>
      </c>
      <c r="H6" s="7">
        <f>G6*$D$44</f>
        <v>0.2</v>
      </c>
      <c r="I6" s="7">
        <f>$I$14/$A$14*A6</f>
        <v>1.8</v>
      </c>
      <c r="J6" s="2">
        <v>0</v>
      </c>
      <c r="K6" s="7">
        <f>D6+H6+I6+J6</f>
        <v>3</v>
      </c>
      <c r="L6" s="7">
        <v>33</v>
      </c>
      <c r="M6" s="7">
        <f>L6-K6</f>
        <v>30</v>
      </c>
      <c r="N6" s="14">
        <f>K6*$I$44</f>
        <v>2.769230769230769</v>
      </c>
      <c r="O6" s="13">
        <f>M6+N6</f>
        <v>32.76923076923077</v>
      </c>
      <c r="P6" s="3">
        <f>E6/A6</f>
        <v>1</v>
      </c>
      <c r="Q6" s="3">
        <f>D6/A6</f>
        <v>0.5</v>
      </c>
      <c r="R6" s="50">
        <f>L6+N6</f>
        <v>35.76923076923077</v>
      </c>
      <c r="S6" s="1"/>
      <c r="T6" s="1"/>
    </row>
    <row r="7" spans="3:20" ht="12.75">
      <c r="C7" s="1"/>
      <c r="D7" s="28"/>
      <c r="G7" s="2"/>
      <c r="H7" s="7"/>
      <c r="I7" s="7"/>
      <c r="J7" s="2"/>
      <c r="K7" s="7"/>
      <c r="L7" s="7"/>
      <c r="M7" s="7"/>
      <c r="N7" s="14"/>
      <c r="O7" s="13"/>
      <c r="P7" s="3"/>
      <c r="Q7" s="3"/>
      <c r="R7" s="50"/>
      <c r="S7" s="1"/>
      <c r="T7" s="1"/>
    </row>
    <row r="8" spans="1:20" ht="12.75">
      <c r="A8" s="1">
        <v>10.5</v>
      </c>
      <c r="B8" s="1">
        <v>2</v>
      </c>
      <c r="C8" s="2">
        <f>A8-B8</f>
        <v>8.5</v>
      </c>
      <c r="D8" s="27">
        <v>3</v>
      </c>
      <c r="E8" s="11">
        <v>4</v>
      </c>
      <c r="F8" s="26" t="s">
        <v>4</v>
      </c>
      <c r="G8" s="2">
        <f>E8-D8</f>
        <v>1</v>
      </c>
      <c r="H8" s="7">
        <f>G8*$D$44</f>
        <v>0.2</v>
      </c>
      <c r="I8" s="7">
        <f>$I$14/$A$14*A8</f>
        <v>9.450000000000001</v>
      </c>
      <c r="J8" s="2">
        <v>0</v>
      </c>
      <c r="K8" s="7">
        <f>D8+H8+I8+J8</f>
        <v>12.650000000000002</v>
      </c>
      <c r="L8" s="7">
        <v>33</v>
      </c>
      <c r="M8" s="7">
        <f>L8-K8</f>
        <v>20.349999999999998</v>
      </c>
      <c r="N8" s="14">
        <f>K8*$I$44</f>
        <v>11.67692307692308</v>
      </c>
      <c r="O8" s="13">
        <f>M8+N8</f>
        <v>32.026923076923076</v>
      </c>
      <c r="P8" s="3">
        <f>E8/A8</f>
        <v>0.38095238095238093</v>
      </c>
      <c r="Q8" s="3">
        <f>D8/A8</f>
        <v>0.2857142857142857</v>
      </c>
      <c r="R8" s="50">
        <f>L8+N8</f>
        <v>44.67692307692308</v>
      </c>
      <c r="S8" s="1"/>
      <c r="T8" s="50"/>
    </row>
    <row r="9" spans="1:20" ht="12.75">
      <c r="A9" s="1">
        <v>10.5</v>
      </c>
      <c r="B9" s="1">
        <v>2</v>
      </c>
      <c r="C9" s="2">
        <f>A9-B9</f>
        <v>8.5</v>
      </c>
      <c r="D9" s="27">
        <v>2</v>
      </c>
      <c r="E9" s="11">
        <v>2</v>
      </c>
      <c r="F9" s="26" t="s">
        <v>5</v>
      </c>
      <c r="G9" s="2">
        <f>E9-D9</f>
        <v>0</v>
      </c>
      <c r="H9" s="7">
        <f>G9*$D$44</f>
        <v>0</v>
      </c>
      <c r="I9" s="7">
        <f>$I$14/$A$14*A9</f>
        <v>9.450000000000001</v>
      </c>
      <c r="J9" s="2">
        <v>0</v>
      </c>
      <c r="K9" s="7">
        <f>D9+H9+I9+J9</f>
        <v>11.450000000000001</v>
      </c>
      <c r="L9" s="7">
        <v>33</v>
      </c>
      <c r="M9" s="7">
        <f>L9-K9</f>
        <v>21.549999999999997</v>
      </c>
      <c r="N9" s="14">
        <f>K9*$I$44</f>
        <v>10.56923076923077</v>
      </c>
      <c r="O9" s="13">
        <f>M9+N9</f>
        <v>32.11923076923077</v>
      </c>
      <c r="P9" s="3">
        <f>E9/A9</f>
        <v>0.19047619047619047</v>
      </c>
      <c r="Q9" s="3">
        <f>D9/A9</f>
        <v>0.19047619047619047</v>
      </c>
      <c r="R9" s="50">
        <f>L9+N9</f>
        <v>43.56923076923077</v>
      </c>
      <c r="S9" s="1"/>
      <c r="T9" s="1"/>
    </row>
    <row r="10" spans="3:20" ht="12.75">
      <c r="C10" s="1"/>
      <c r="D10" s="28"/>
      <c r="H10" s="7"/>
      <c r="K10" s="7"/>
      <c r="N10" s="14"/>
      <c r="O10" s="13"/>
      <c r="P10" s="3"/>
      <c r="Q10" s="3"/>
      <c r="R10" s="50"/>
      <c r="S10" s="1"/>
      <c r="T10" s="1"/>
    </row>
    <row r="11" spans="1:20" ht="12.75">
      <c r="A11" s="1">
        <v>12</v>
      </c>
      <c r="B11" s="1">
        <v>10</v>
      </c>
      <c r="C11" s="2">
        <f>A11-B11</f>
        <v>2</v>
      </c>
      <c r="D11" s="27">
        <v>5</v>
      </c>
      <c r="E11" s="2">
        <v>15</v>
      </c>
      <c r="F11" s="6" t="s">
        <v>6</v>
      </c>
      <c r="G11" s="2">
        <f>E11-D11</f>
        <v>10</v>
      </c>
      <c r="H11" s="7">
        <f>G11*$D$44</f>
        <v>2</v>
      </c>
      <c r="I11" s="7">
        <f>$I$14/$A$14*A11</f>
        <v>10.8</v>
      </c>
      <c r="J11" s="2">
        <v>2</v>
      </c>
      <c r="K11" s="7">
        <f>D11+H11+I11+J11</f>
        <v>19.8</v>
      </c>
      <c r="L11" s="7">
        <v>33</v>
      </c>
      <c r="M11" s="7">
        <f>L11-K11</f>
        <v>13.2</v>
      </c>
      <c r="N11" s="14">
        <f>K11*$I$44</f>
        <v>18.27692307692308</v>
      </c>
      <c r="O11" s="13">
        <f>M11+N11</f>
        <v>31.47692307692308</v>
      </c>
      <c r="P11" s="3">
        <f>E11/A11</f>
        <v>1.25</v>
      </c>
      <c r="Q11" s="3">
        <f>D11/A11</f>
        <v>0.4166666666666667</v>
      </c>
      <c r="R11" s="50">
        <f>L11+N11</f>
        <v>51.27692307692308</v>
      </c>
      <c r="S11" s="1"/>
      <c r="T11" s="1"/>
    </row>
    <row r="12" spans="1:20" ht="12.75">
      <c r="A12" s="48">
        <v>12</v>
      </c>
      <c r="B12" s="48">
        <v>10</v>
      </c>
      <c r="C12" s="15">
        <f>A12-B12</f>
        <v>2</v>
      </c>
      <c r="D12" s="29">
        <v>4</v>
      </c>
      <c r="E12" s="15">
        <v>11</v>
      </c>
      <c r="F12" s="16" t="s">
        <v>7</v>
      </c>
      <c r="G12" s="15">
        <f>E12-D12</f>
        <v>7</v>
      </c>
      <c r="H12" s="17">
        <v>3</v>
      </c>
      <c r="I12" s="7">
        <f>$I$14/$A$14*A12</f>
        <v>10.8</v>
      </c>
      <c r="J12" s="2">
        <v>2</v>
      </c>
      <c r="K12" s="7">
        <f>D12+H12+I12+J12</f>
        <v>19.8</v>
      </c>
      <c r="L12" s="17">
        <v>33</v>
      </c>
      <c r="M12" s="7">
        <f>L12-K12</f>
        <v>13.2</v>
      </c>
      <c r="N12" s="18">
        <v>22</v>
      </c>
      <c r="O12" s="13">
        <f>M12+N12</f>
        <v>35.2</v>
      </c>
      <c r="P12" s="31">
        <f>E12/A12</f>
        <v>0.9166666666666666</v>
      </c>
      <c r="Q12" s="31">
        <f>D12/A12</f>
        <v>0.3333333333333333</v>
      </c>
      <c r="R12" s="50">
        <f>L12+N12</f>
        <v>55</v>
      </c>
      <c r="S12" s="1"/>
      <c r="T12" s="50">
        <f>SUM(L11:L12,N11:N12)</f>
        <v>106.27692307692308</v>
      </c>
    </row>
    <row r="13" spans="3:20" ht="12.75">
      <c r="C13" s="1"/>
      <c r="D13" s="28"/>
      <c r="F13" s="6"/>
      <c r="G13" s="2"/>
      <c r="H13" s="7"/>
      <c r="I13" s="7"/>
      <c r="J13" s="2"/>
      <c r="K13" s="7"/>
      <c r="L13" s="7"/>
      <c r="M13" s="7"/>
      <c r="N13" s="14"/>
      <c r="O13" s="13"/>
      <c r="P13" s="3"/>
      <c r="Q13" s="3"/>
      <c r="R13" s="50"/>
      <c r="S13" s="1"/>
      <c r="T13" s="1"/>
    </row>
    <row r="14" spans="1:20" ht="12.75">
      <c r="A14" s="15">
        <v>10</v>
      </c>
      <c r="B14" s="15">
        <v>8.5</v>
      </c>
      <c r="C14" s="15">
        <f>A14-B14</f>
        <v>1.5</v>
      </c>
      <c r="D14" s="29">
        <v>4</v>
      </c>
      <c r="E14" s="15">
        <v>9</v>
      </c>
      <c r="F14" s="16" t="s">
        <v>8</v>
      </c>
      <c r="G14" s="15">
        <f>E14-D14</f>
        <v>5</v>
      </c>
      <c r="H14" s="17">
        <v>0</v>
      </c>
      <c r="I14" s="17">
        <f>$C$44-D14-H14</f>
        <v>9</v>
      </c>
      <c r="J14" s="15">
        <v>0</v>
      </c>
      <c r="K14" s="15">
        <f>D14+H14+I14+J14</f>
        <v>13</v>
      </c>
      <c r="L14" s="15">
        <v>33</v>
      </c>
      <c r="M14" s="17">
        <f>L14-K14</f>
        <v>20</v>
      </c>
      <c r="N14" s="18">
        <v>12</v>
      </c>
      <c r="O14" s="19">
        <f>M14+N14</f>
        <v>32</v>
      </c>
      <c r="P14" s="31">
        <f>E14/A14</f>
        <v>0.9</v>
      </c>
      <c r="Q14" s="31">
        <f>D14/A14</f>
        <v>0.4</v>
      </c>
      <c r="R14" s="52">
        <f aca="true" t="shared" si="0" ref="R14:R41">L14+N14</f>
        <v>45</v>
      </c>
      <c r="S14" s="53"/>
      <c r="T14" s="1"/>
    </row>
    <row r="15" spans="1:21" ht="12.75">
      <c r="A15" s="1">
        <v>10</v>
      </c>
      <c r="B15" s="1">
        <v>9</v>
      </c>
      <c r="C15" s="1">
        <f>A15-B15</f>
        <v>1</v>
      </c>
      <c r="D15" s="27">
        <v>7</v>
      </c>
      <c r="E15" s="2">
        <v>17</v>
      </c>
      <c r="F15" s="6" t="s">
        <v>9</v>
      </c>
      <c r="G15" s="2">
        <f>E15-D15</f>
        <v>10</v>
      </c>
      <c r="H15" s="7">
        <f>G15*$D$44</f>
        <v>2</v>
      </c>
      <c r="I15" s="7">
        <f>$I$14/$A$14*A15</f>
        <v>9</v>
      </c>
      <c r="J15" s="2">
        <v>2</v>
      </c>
      <c r="K15" s="7">
        <f>D15+H15+I15+J15</f>
        <v>20</v>
      </c>
      <c r="L15" s="7">
        <v>33</v>
      </c>
      <c r="M15" s="7">
        <f>L15-K15</f>
        <v>13</v>
      </c>
      <c r="N15" s="14">
        <f>K15*$I$44</f>
        <v>18.461538461538463</v>
      </c>
      <c r="O15" s="13">
        <f>M15+N15</f>
        <v>31.461538461538463</v>
      </c>
      <c r="P15" s="3">
        <f>E15/A15</f>
        <v>1.7</v>
      </c>
      <c r="Q15" s="3">
        <f>D15/A15</f>
        <v>0.7</v>
      </c>
      <c r="R15" s="50">
        <f t="shared" si="0"/>
        <v>51.46153846153847</v>
      </c>
      <c r="S15" s="50"/>
      <c r="U15" s="2"/>
    </row>
    <row r="16" spans="1:21" ht="12.75">
      <c r="A16" s="1">
        <v>10</v>
      </c>
      <c r="B16" s="1">
        <v>8.5</v>
      </c>
      <c r="C16" s="1">
        <f>A16-B16</f>
        <v>1.5</v>
      </c>
      <c r="D16" s="27">
        <v>6</v>
      </c>
      <c r="E16" s="2">
        <v>16</v>
      </c>
      <c r="F16" s="6" t="s">
        <v>10</v>
      </c>
      <c r="G16" s="2">
        <f>E16-D16</f>
        <v>10</v>
      </c>
      <c r="H16" s="7">
        <f>G16*$D$44</f>
        <v>2</v>
      </c>
      <c r="I16" s="7">
        <f>$I$14/$A$14*A16</f>
        <v>9</v>
      </c>
      <c r="J16" s="2">
        <v>2</v>
      </c>
      <c r="K16" s="7">
        <f>D16+H16+I16+J16</f>
        <v>19</v>
      </c>
      <c r="L16" s="7">
        <v>33</v>
      </c>
      <c r="M16" s="7">
        <f>L16-K16</f>
        <v>14</v>
      </c>
      <c r="N16" s="14">
        <f>K16*$I$44</f>
        <v>17.53846153846154</v>
      </c>
      <c r="O16" s="13">
        <f>M16+N16</f>
        <v>31.53846153846154</v>
      </c>
      <c r="P16" s="3">
        <f>E16/A16</f>
        <v>1.6</v>
      </c>
      <c r="Q16" s="3">
        <f>D16/A16</f>
        <v>0.6</v>
      </c>
      <c r="R16" s="50">
        <f t="shared" si="0"/>
        <v>50.53846153846154</v>
      </c>
      <c r="S16" s="50"/>
      <c r="T16" s="50">
        <f>SUM(L14:L16,N14:N16)</f>
        <v>147</v>
      </c>
      <c r="U16" s="2"/>
    </row>
    <row r="17" spans="3:19" ht="12.75">
      <c r="C17" s="1"/>
      <c r="D17" s="28"/>
      <c r="F17" s="6"/>
      <c r="G17" s="2"/>
      <c r="H17" s="7"/>
      <c r="I17" s="7"/>
      <c r="J17" s="2"/>
      <c r="K17" s="7"/>
      <c r="L17" s="7"/>
      <c r="M17" s="7"/>
      <c r="N17" s="14"/>
      <c r="O17" s="13"/>
      <c r="P17" s="3"/>
      <c r="Q17" s="3"/>
      <c r="R17" s="50"/>
      <c r="S17" s="50"/>
    </row>
    <row r="18" spans="1:19" ht="12.75">
      <c r="A18" s="11">
        <v>7.5</v>
      </c>
      <c r="B18" s="11">
        <v>5</v>
      </c>
      <c r="C18" s="1">
        <f>A18-B18</f>
        <v>2.5</v>
      </c>
      <c r="D18" s="27">
        <v>7</v>
      </c>
      <c r="E18" s="11">
        <v>11</v>
      </c>
      <c r="F18" s="6" t="s">
        <v>11</v>
      </c>
      <c r="G18" s="2">
        <f>E18-D18</f>
        <v>4</v>
      </c>
      <c r="H18" s="7">
        <f>G18*$D$44</f>
        <v>0.8</v>
      </c>
      <c r="I18" s="7">
        <f>$I$14/$A$14*A18</f>
        <v>6.75</v>
      </c>
      <c r="J18" s="2">
        <v>0</v>
      </c>
      <c r="K18" s="7">
        <f>D18+H18+I18+J18</f>
        <v>14.55</v>
      </c>
      <c r="L18" s="7">
        <v>33</v>
      </c>
      <c r="M18" s="7">
        <f>L18-K18</f>
        <v>18.45</v>
      </c>
      <c r="N18" s="14">
        <f>K18*$I$44</f>
        <v>13.430769230769233</v>
      </c>
      <c r="O18" s="13">
        <f>M18+N18</f>
        <v>31.880769230769232</v>
      </c>
      <c r="P18" s="3">
        <f>E18/A18</f>
        <v>1.4666666666666666</v>
      </c>
      <c r="Q18" s="3">
        <f>D18/A18</f>
        <v>0.9333333333333333</v>
      </c>
      <c r="R18" s="50">
        <f t="shared" si="0"/>
        <v>46.43076923076923</v>
      </c>
      <c r="S18" s="50"/>
    </row>
    <row r="19" spans="1:19" ht="12.75">
      <c r="A19" s="11">
        <v>7.5</v>
      </c>
      <c r="B19" s="11">
        <v>5</v>
      </c>
      <c r="C19" s="1">
        <f>A19-B19</f>
        <v>2.5</v>
      </c>
      <c r="D19" s="27">
        <v>3</v>
      </c>
      <c r="E19" s="11">
        <v>11</v>
      </c>
      <c r="F19" s="6" t="s">
        <v>12</v>
      </c>
      <c r="G19" s="2">
        <f>E19-D19</f>
        <v>8</v>
      </c>
      <c r="H19" s="7">
        <f>G19*$D$44</f>
        <v>1.6</v>
      </c>
      <c r="I19" s="7">
        <f>$I$14/$A$14*A19</f>
        <v>6.75</v>
      </c>
      <c r="J19" s="2">
        <v>0</v>
      </c>
      <c r="K19" s="7">
        <f>D19+H19+I19+J19</f>
        <v>11.35</v>
      </c>
      <c r="L19" s="7">
        <v>33</v>
      </c>
      <c r="M19" s="7">
        <f>L19-K19</f>
        <v>21.65</v>
      </c>
      <c r="N19" s="14">
        <f>K19*$I$44</f>
        <v>10.476923076923077</v>
      </c>
      <c r="O19" s="13">
        <f>M19+N19</f>
        <v>32.12692307692308</v>
      </c>
      <c r="P19" s="3">
        <f>E19/A19</f>
        <v>1.4666666666666666</v>
      </c>
      <c r="Q19" s="3">
        <f>D19/A19</f>
        <v>0.4</v>
      </c>
      <c r="R19" s="50">
        <f t="shared" si="0"/>
        <v>43.47692307692308</v>
      </c>
      <c r="S19" s="50"/>
    </row>
    <row r="20" spans="3:19" ht="12.75">
      <c r="C20" s="1"/>
      <c r="D20" s="28"/>
      <c r="F20" s="6"/>
      <c r="G20" s="2"/>
      <c r="H20" s="7"/>
      <c r="I20" s="7"/>
      <c r="J20" s="2"/>
      <c r="K20" s="7"/>
      <c r="L20" s="2"/>
      <c r="M20" s="7"/>
      <c r="N20" s="14"/>
      <c r="O20" s="13"/>
      <c r="P20" s="3"/>
      <c r="Q20" s="3"/>
      <c r="R20" s="50"/>
      <c r="S20" s="50"/>
    </row>
    <row r="21" spans="1:19" ht="12.75">
      <c r="A21" s="11">
        <v>6.5</v>
      </c>
      <c r="B21" s="11">
        <v>5</v>
      </c>
      <c r="C21" s="1">
        <f>A21-B21</f>
        <v>1.5</v>
      </c>
      <c r="D21" s="27">
        <v>6</v>
      </c>
      <c r="E21" s="11">
        <v>20</v>
      </c>
      <c r="F21" s="6" t="s">
        <v>13</v>
      </c>
      <c r="G21" s="2">
        <f>E21-D21</f>
        <v>14</v>
      </c>
      <c r="H21" s="7">
        <f>G21*$D$44</f>
        <v>2.8000000000000003</v>
      </c>
      <c r="I21" s="7">
        <f>$I$14/$A$14*A21</f>
        <v>5.8500000000000005</v>
      </c>
      <c r="J21" s="2">
        <v>0</v>
      </c>
      <c r="K21" s="7">
        <f>D21+H21+I21+J21</f>
        <v>14.650000000000002</v>
      </c>
      <c r="L21" s="2">
        <v>33</v>
      </c>
      <c r="M21" s="7">
        <f>L21-K21</f>
        <v>18.349999999999998</v>
      </c>
      <c r="N21" s="14">
        <f>K21*$I$44</f>
        <v>13.523076923076927</v>
      </c>
      <c r="O21" s="13">
        <f>M21+N21</f>
        <v>31.873076923076923</v>
      </c>
      <c r="P21" s="3">
        <f>E21/A21</f>
        <v>3.076923076923077</v>
      </c>
      <c r="Q21" s="3">
        <f>D21/A21</f>
        <v>0.9230769230769231</v>
      </c>
      <c r="R21" s="50">
        <f t="shared" si="0"/>
        <v>46.52307692307693</v>
      </c>
      <c r="S21" s="50"/>
    </row>
    <row r="22" spans="1:19" ht="12.75">
      <c r="A22" s="11">
        <v>6.5</v>
      </c>
      <c r="B22" s="11">
        <v>5</v>
      </c>
      <c r="C22" s="1">
        <f>A22-B22</f>
        <v>1.5</v>
      </c>
      <c r="D22" s="27">
        <v>6</v>
      </c>
      <c r="E22" s="11">
        <v>30</v>
      </c>
      <c r="F22" s="6" t="s">
        <v>14</v>
      </c>
      <c r="G22" s="2">
        <f>E22-D22</f>
        <v>24</v>
      </c>
      <c r="H22" s="7">
        <f>G22*$D$44</f>
        <v>4.800000000000001</v>
      </c>
      <c r="I22" s="7">
        <f>$I$14/$A$14*A22</f>
        <v>5.8500000000000005</v>
      </c>
      <c r="J22" s="2">
        <v>0</v>
      </c>
      <c r="K22" s="7">
        <f>D22+H22+I22+J22</f>
        <v>16.650000000000002</v>
      </c>
      <c r="L22" s="2">
        <v>33</v>
      </c>
      <c r="M22" s="7">
        <f>L22-K22</f>
        <v>16.349999999999998</v>
      </c>
      <c r="N22" s="14">
        <f>K22*$I$44</f>
        <v>15.369230769230771</v>
      </c>
      <c r="O22" s="13">
        <f>M22+N22</f>
        <v>31.71923076923077</v>
      </c>
      <c r="P22" s="3">
        <f>E22/A22</f>
        <v>4.615384615384615</v>
      </c>
      <c r="Q22" s="3">
        <f>D22/A22</f>
        <v>0.9230769230769231</v>
      </c>
      <c r="R22" s="50">
        <f t="shared" si="0"/>
        <v>48.36923076923077</v>
      </c>
      <c r="S22" s="50"/>
    </row>
    <row r="23" spans="1:19" ht="12.75">
      <c r="A23" s="11">
        <v>6.5</v>
      </c>
      <c r="B23" s="11">
        <v>5</v>
      </c>
      <c r="C23" s="1">
        <f>A23-B23</f>
        <v>1.5</v>
      </c>
      <c r="D23" s="27">
        <v>4</v>
      </c>
      <c r="E23" s="11">
        <v>14</v>
      </c>
      <c r="F23" s="6" t="s">
        <v>15</v>
      </c>
      <c r="G23" s="2">
        <f>E23-D23</f>
        <v>10</v>
      </c>
      <c r="H23" s="7">
        <f>G23*$D$44</f>
        <v>2</v>
      </c>
      <c r="I23" s="7">
        <f>$I$14/$A$14*A23</f>
        <v>5.8500000000000005</v>
      </c>
      <c r="J23" s="2">
        <v>0</v>
      </c>
      <c r="K23" s="7">
        <f>D23+H23+I23+J23</f>
        <v>11.850000000000001</v>
      </c>
      <c r="L23" s="2">
        <v>33</v>
      </c>
      <c r="M23" s="7">
        <f>L23-K23</f>
        <v>21.15</v>
      </c>
      <c r="N23" s="14">
        <f>K23*$I$44</f>
        <v>10.93846153846154</v>
      </c>
      <c r="O23" s="13">
        <f>M23+N23</f>
        <v>32.08846153846154</v>
      </c>
      <c r="P23" s="3">
        <f>E23/A23</f>
        <v>2.1538461538461537</v>
      </c>
      <c r="Q23" s="3">
        <f>D23/A23</f>
        <v>0.6153846153846154</v>
      </c>
      <c r="R23" s="50">
        <f t="shared" si="0"/>
        <v>43.93846153846154</v>
      </c>
      <c r="S23" s="50"/>
    </row>
    <row r="24" spans="3:19" ht="12.75">
      <c r="C24" s="1"/>
      <c r="D24" s="28"/>
      <c r="F24" s="6"/>
      <c r="G24" s="2"/>
      <c r="H24" s="7"/>
      <c r="I24" s="7"/>
      <c r="J24" s="2"/>
      <c r="K24" s="7"/>
      <c r="L24" s="2"/>
      <c r="M24" s="7"/>
      <c r="N24" s="14"/>
      <c r="O24" s="13"/>
      <c r="P24" s="3"/>
      <c r="Q24" s="3"/>
      <c r="R24" s="50"/>
      <c r="S24" s="50"/>
    </row>
    <row r="25" spans="1:21" ht="12.75">
      <c r="A25" s="11">
        <v>16</v>
      </c>
      <c r="B25" s="11">
        <v>5.5</v>
      </c>
      <c r="C25" s="1">
        <f>A25-B25</f>
        <v>10.5</v>
      </c>
      <c r="D25" s="27">
        <v>3</v>
      </c>
      <c r="E25" s="11">
        <v>3</v>
      </c>
      <c r="F25" s="6" t="s">
        <v>18</v>
      </c>
      <c r="G25" s="2">
        <f>E25-D25</f>
        <v>0</v>
      </c>
      <c r="H25" s="7">
        <f>G25*$D$44</f>
        <v>0</v>
      </c>
      <c r="I25" s="7">
        <f>$I$14/$A$14*A25</f>
        <v>14.4</v>
      </c>
      <c r="J25" s="2">
        <v>0</v>
      </c>
      <c r="K25" s="7">
        <f>D25+H25+I25+J25</f>
        <v>17.4</v>
      </c>
      <c r="L25" s="2">
        <v>33</v>
      </c>
      <c r="M25" s="7">
        <f>L25-K25</f>
        <v>15.600000000000001</v>
      </c>
      <c r="N25" s="14">
        <f>K25*$I$44</f>
        <v>16.06153846153846</v>
      </c>
      <c r="O25" s="13">
        <f>M25+N25</f>
        <v>31.661538461538463</v>
      </c>
      <c r="P25" s="3">
        <f>E25/A25</f>
        <v>0.1875</v>
      </c>
      <c r="Q25" s="3">
        <f>D25/A25</f>
        <v>0.1875</v>
      </c>
      <c r="R25" s="50">
        <f t="shared" si="0"/>
        <v>49.06153846153846</v>
      </c>
      <c r="S25" s="50"/>
      <c r="U25" s="2"/>
    </row>
    <row r="26" spans="1:19" ht="12.75">
      <c r="A26" s="11">
        <v>16</v>
      </c>
      <c r="B26" s="11">
        <v>8.5</v>
      </c>
      <c r="C26" s="1">
        <f>A26-B26</f>
        <v>7.5</v>
      </c>
      <c r="D26" s="27">
        <v>5</v>
      </c>
      <c r="E26" s="11">
        <v>11</v>
      </c>
      <c r="F26" s="6" t="s">
        <v>19</v>
      </c>
      <c r="G26" s="2">
        <f>E26-D26</f>
        <v>6</v>
      </c>
      <c r="H26" s="7">
        <f>G26*$D$44</f>
        <v>1.2000000000000002</v>
      </c>
      <c r="I26" s="7">
        <f>$I$14/$A$14*A26</f>
        <v>14.4</v>
      </c>
      <c r="J26" s="2">
        <v>0</v>
      </c>
      <c r="K26" s="7">
        <f>D26+H26+I26+J26</f>
        <v>20.6</v>
      </c>
      <c r="L26" s="2">
        <v>33</v>
      </c>
      <c r="M26" s="7">
        <f>L26-K26</f>
        <v>12.399999999999999</v>
      </c>
      <c r="N26" s="14">
        <f>K26*$I$44</f>
        <v>19.01538461538462</v>
      </c>
      <c r="O26" s="13">
        <f>M26+N26</f>
        <v>31.415384615384617</v>
      </c>
      <c r="P26" s="3">
        <f>E26/A26</f>
        <v>0.6875</v>
      </c>
      <c r="Q26" s="3">
        <f>D26/A26</f>
        <v>0.3125</v>
      </c>
      <c r="R26" s="50">
        <f t="shared" si="0"/>
        <v>52.01538461538462</v>
      </c>
      <c r="S26" s="50"/>
    </row>
    <row r="27" spans="1:19" ht="12.75">
      <c r="A27" s="1">
        <v>13</v>
      </c>
      <c r="B27" s="1">
        <v>5.5</v>
      </c>
      <c r="C27" s="1">
        <f>A27-B27</f>
        <v>7.5</v>
      </c>
      <c r="D27" s="27">
        <v>7</v>
      </c>
      <c r="E27" s="11">
        <v>10</v>
      </c>
      <c r="F27" s="6" t="s">
        <v>20</v>
      </c>
      <c r="G27" s="2">
        <f>E27-D27</f>
        <v>3</v>
      </c>
      <c r="H27" s="7">
        <f>G27*$D$44</f>
        <v>0.6000000000000001</v>
      </c>
      <c r="I27" s="7">
        <f>$I$14/$A$14*A27</f>
        <v>11.700000000000001</v>
      </c>
      <c r="J27" s="2">
        <v>0</v>
      </c>
      <c r="K27" s="7">
        <f>D27+H27+I27+J27</f>
        <v>19.3</v>
      </c>
      <c r="L27" s="2">
        <v>33</v>
      </c>
      <c r="M27" s="7">
        <f>L27-K27</f>
        <v>13.7</v>
      </c>
      <c r="N27" s="14">
        <f>K27*$I$44</f>
        <v>17.815384615384616</v>
      </c>
      <c r="O27" s="13">
        <f>M27+N27</f>
        <v>31.515384615384615</v>
      </c>
      <c r="P27" s="3">
        <f>E27/A27</f>
        <v>0.7692307692307693</v>
      </c>
      <c r="Q27" s="3">
        <f>D27/A27</f>
        <v>0.5384615384615384</v>
      </c>
      <c r="R27" s="50">
        <f t="shared" si="0"/>
        <v>50.815384615384616</v>
      </c>
      <c r="S27" s="50"/>
    </row>
    <row r="28" spans="3:21" ht="12.75">
      <c r="C28" s="1"/>
      <c r="D28" s="27"/>
      <c r="E28" s="2"/>
      <c r="F28" s="6"/>
      <c r="G28" s="2"/>
      <c r="H28" s="7"/>
      <c r="I28" s="7"/>
      <c r="J28" s="2"/>
      <c r="K28" s="7"/>
      <c r="L28" s="2"/>
      <c r="M28" s="7"/>
      <c r="N28" s="14"/>
      <c r="O28" s="13"/>
      <c r="P28" s="3"/>
      <c r="Q28" s="3"/>
      <c r="R28" s="50"/>
      <c r="S28" s="50"/>
      <c r="U28" s="2"/>
    </row>
    <row r="29" spans="1:21" ht="12.75">
      <c r="A29" s="1">
        <v>12</v>
      </c>
      <c r="B29" s="1">
        <v>6</v>
      </c>
      <c r="C29" s="1">
        <f>A29-B29</f>
        <v>6</v>
      </c>
      <c r="D29" s="27">
        <v>7</v>
      </c>
      <c r="E29" s="11">
        <v>24</v>
      </c>
      <c r="F29" s="6" t="s">
        <v>21</v>
      </c>
      <c r="G29" s="2">
        <f>E29-D29</f>
        <v>17</v>
      </c>
      <c r="H29" s="7">
        <f>G29*$D$44</f>
        <v>3.4000000000000004</v>
      </c>
      <c r="I29" s="7">
        <f>$I$14/$A$14*A29</f>
        <v>10.8</v>
      </c>
      <c r="J29" s="2">
        <v>0</v>
      </c>
      <c r="K29" s="7">
        <f>D29+H29+I29+J29</f>
        <v>21.200000000000003</v>
      </c>
      <c r="L29" s="2">
        <v>33</v>
      </c>
      <c r="M29" s="7">
        <f>L29-K29</f>
        <v>11.799999999999997</v>
      </c>
      <c r="N29" s="14">
        <f>K29*$I$44</f>
        <v>19.569230769230774</v>
      </c>
      <c r="O29" s="13">
        <f>M29+N29</f>
        <v>31.36923076923077</v>
      </c>
      <c r="P29" s="3">
        <f>E29/A29</f>
        <v>2</v>
      </c>
      <c r="Q29" s="3">
        <f>D29/A29</f>
        <v>0.5833333333333334</v>
      </c>
      <c r="R29" s="50">
        <f t="shared" si="0"/>
        <v>52.56923076923077</v>
      </c>
      <c r="S29" s="52">
        <v>50</v>
      </c>
      <c r="U29" s="2"/>
    </row>
    <row r="30" spans="1:21" ht="12.75">
      <c r="A30" s="1">
        <v>12</v>
      </c>
      <c r="B30" s="1">
        <v>6</v>
      </c>
      <c r="C30" s="1">
        <f>A30-B30</f>
        <v>6</v>
      </c>
      <c r="D30" s="27">
        <v>5</v>
      </c>
      <c r="E30" s="11">
        <v>18</v>
      </c>
      <c r="F30" s="6" t="s">
        <v>22</v>
      </c>
      <c r="G30" s="2">
        <f>E30-D30</f>
        <v>13</v>
      </c>
      <c r="H30" s="7">
        <f>G30*$D$44</f>
        <v>2.6</v>
      </c>
      <c r="I30" s="7">
        <f>$I$14/$A$14*A30</f>
        <v>10.8</v>
      </c>
      <c r="J30" s="2">
        <v>0</v>
      </c>
      <c r="K30" s="7">
        <f>D30+H30+I30+J30</f>
        <v>18.4</v>
      </c>
      <c r="L30" s="2">
        <v>33</v>
      </c>
      <c r="M30" s="7">
        <f>L30-K30</f>
        <v>14.600000000000001</v>
      </c>
      <c r="N30" s="14">
        <f>K30*$I$44</f>
        <v>16.984615384615385</v>
      </c>
      <c r="O30" s="13">
        <f>M30+N30</f>
        <v>31.584615384615386</v>
      </c>
      <c r="P30" s="3">
        <f>E30/A30</f>
        <v>1.5</v>
      </c>
      <c r="Q30" s="3">
        <f>D30/A30</f>
        <v>0.4166666666666667</v>
      </c>
      <c r="R30" s="50">
        <f t="shared" si="0"/>
        <v>49.98461538461538</v>
      </c>
      <c r="S30" s="50"/>
      <c r="U30" s="2"/>
    </row>
    <row r="31" spans="1:21" ht="12.75">
      <c r="A31" s="1">
        <v>12</v>
      </c>
      <c r="B31" s="1">
        <v>6</v>
      </c>
      <c r="C31" s="1">
        <f>A31-B31</f>
        <v>6</v>
      </c>
      <c r="D31" s="27">
        <v>5</v>
      </c>
      <c r="E31" s="11">
        <v>20</v>
      </c>
      <c r="F31" s="6" t="s">
        <v>23</v>
      </c>
      <c r="G31" s="2">
        <f>E31-D31</f>
        <v>15</v>
      </c>
      <c r="H31" s="7">
        <f>G31*$D$44</f>
        <v>3</v>
      </c>
      <c r="I31" s="7">
        <f>$I$14/$A$14*A31</f>
        <v>10.8</v>
      </c>
      <c r="J31" s="2">
        <v>0</v>
      </c>
      <c r="K31" s="7">
        <f>D31+H31+I31+J31</f>
        <v>18.8</v>
      </c>
      <c r="L31" s="2">
        <v>33</v>
      </c>
      <c r="M31" s="7">
        <f>L31-K31</f>
        <v>14.2</v>
      </c>
      <c r="N31" s="14">
        <f>K31*$I$44</f>
        <v>17.353846153846156</v>
      </c>
      <c r="O31" s="13">
        <f>M31+N31</f>
        <v>31.553846153846155</v>
      </c>
      <c r="P31" s="3">
        <f>E31/A31</f>
        <v>1.6666666666666667</v>
      </c>
      <c r="Q31" s="3">
        <f>D31/A31</f>
        <v>0.4166666666666667</v>
      </c>
      <c r="R31" s="50">
        <f t="shared" si="0"/>
        <v>50.353846153846156</v>
      </c>
      <c r="S31" s="50"/>
      <c r="U31" s="2"/>
    </row>
    <row r="32" spans="3:21" ht="12.75">
      <c r="C32" s="1"/>
      <c r="D32" s="27"/>
      <c r="E32" s="2"/>
      <c r="F32" s="6"/>
      <c r="G32" s="2"/>
      <c r="H32" s="7"/>
      <c r="I32" s="7"/>
      <c r="J32" s="2"/>
      <c r="K32" s="7"/>
      <c r="L32" s="2"/>
      <c r="M32" s="7"/>
      <c r="N32" s="14"/>
      <c r="O32" s="13"/>
      <c r="P32" s="3"/>
      <c r="Q32" s="3"/>
      <c r="R32" s="50"/>
      <c r="S32" s="50"/>
      <c r="U32" s="2"/>
    </row>
    <row r="33" spans="1:21" ht="12.75">
      <c r="A33" s="1">
        <v>12</v>
      </c>
      <c r="B33" s="1">
        <v>11</v>
      </c>
      <c r="C33" s="1">
        <f>A33-B33</f>
        <v>1</v>
      </c>
      <c r="D33" s="27">
        <v>5</v>
      </c>
      <c r="E33" s="11">
        <v>15</v>
      </c>
      <c r="F33" s="6" t="s">
        <v>24</v>
      </c>
      <c r="G33" s="2">
        <f>E33-D33</f>
        <v>10</v>
      </c>
      <c r="H33" s="7">
        <f>G33*$D$44</f>
        <v>2</v>
      </c>
      <c r="I33" s="7">
        <f>$I$14/$A$14*A33</f>
        <v>10.8</v>
      </c>
      <c r="J33" s="2">
        <v>0</v>
      </c>
      <c r="K33" s="7">
        <f>D33+H33+I33+J33</f>
        <v>17.8</v>
      </c>
      <c r="L33" s="2">
        <v>33</v>
      </c>
      <c r="M33" s="7">
        <f>L33-K33</f>
        <v>15.2</v>
      </c>
      <c r="N33" s="14">
        <f>K33*$I$44</f>
        <v>16.430769230769233</v>
      </c>
      <c r="O33" s="13">
        <f>M33+N33</f>
        <v>31.630769230769232</v>
      </c>
      <c r="P33" s="3">
        <f>E33/A33</f>
        <v>1.25</v>
      </c>
      <c r="Q33" s="3">
        <f>D33/A33</f>
        <v>0.4166666666666667</v>
      </c>
      <c r="R33" s="50">
        <f t="shared" si="0"/>
        <v>49.43076923076923</v>
      </c>
      <c r="S33" s="50"/>
      <c r="U33" s="2"/>
    </row>
    <row r="34" spans="1:21" ht="12.75">
      <c r="A34" s="1">
        <v>12</v>
      </c>
      <c r="B34" s="1">
        <v>11</v>
      </c>
      <c r="C34" s="1">
        <f>A34-B34</f>
        <v>1</v>
      </c>
      <c r="D34" s="27">
        <v>4</v>
      </c>
      <c r="E34" s="11">
        <v>23</v>
      </c>
      <c r="F34" s="6" t="s">
        <v>25</v>
      </c>
      <c r="G34" s="2">
        <f>E34-D34</f>
        <v>19</v>
      </c>
      <c r="H34" s="7">
        <f>G34*$D$44</f>
        <v>3.8000000000000003</v>
      </c>
      <c r="I34" s="7">
        <f>$I$14/$A$14*A34</f>
        <v>10.8</v>
      </c>
      <c r="J34" s="2">
        <v>0</v>
      </c>
      <c r="K34" s="7">
        <f>D34+H34+I34+J34</f>
        <v>18.6</v>
      </c>
      <c r="L34" s="2">
        <v>33</v>
      </c>
      <c r="M34" s="7">
        <f>L34-K34</f>
        <v>14.399999999999999</v>
      </c>
      <c r="N34" s="14">
        <f>K34*$I$44</f>
        <v>17.169230769230772</v>
      </c>
      <c r="O34" s="13">
        <f>M34+N34</f>
        <v>31.56923076923077</v>
      </c>
      <c r="P34" s="3">
        <f>E34/A34</f>
        <v>1.9166666666666667</v>
      </c>
      <c r="Q34" s="3">
        <f>D34/A34</f>
        <v>0.3333333333333333</v>
      </c>
      <c r="R34" s="50">
        <f t="shared" si="0"/>
        <v>50.16923076923077</v>
      </c>
      <c r="S34" s="50"/>
      <c r="U34" s="2"/>
    </row>
    <row r="35" spans="1:21" ht="12.75">
      <c r="A35" s="1">
        <v>12</v>
      </c>
      <c r="B35" s="1">
        <v>11</v>
      </c>
      <c r="C35" s="1">
        <f>A35-B35</f>
        <v>1</v>
      </c>
      <c r="D35" s="27">
        <v>6</v>
      </c>
      <c r="E35" s="11">
        <v>16</v>
      </c>
      <c r="F35" s="6" t="s">
        <v>26</v>
      </c>
      <c r="G35" s="2">
        <f>E35-D35</f>
        <v>10</v>
      </c>
      <c r="H35" s="7">
        <f>G35*$D$44</f>
        <v>2</v>
      </c>
      <c r="I35" s="7">
        <f>$I$14/$A$14*A35</f>
        <v>10.8</v>
      </c>
      <c r="J35" s="2">
        <v>0</v>
      </c>
      <c r="K35" s="7">
        <f>D35+H35+I35+J35</f>
        <v>18.8</v>
      </c>
      <c r="L35" s="2">
        <v>33</v>
      </c>
      <c r="M35" s="7">
        <f>L35-K35</f>
        <v>14.2</v>
      </c>
      <c r="N35" s="14">
        <f>K35*$I$44</f>
        <v>17.353846153846156</v>
      </c>
      <c r="O35" s="13">
        <f>M35+N35</f>
        <v>31.553846153846155</v>
      </c>
      <c r="P35" s="3">
        <f>E35/A35</f>
        <v>1.3333333333333333</v>
      </c>
      <c r="Q35" s="3">
        <f>D35/A35</f>
        <v>0.5</v>
      </c>
      <c r="R35" s="50">
        <f t="shared" si="0"/>
        <v>50.353846153846156</v>
      </c>
      <c r="S35" s="50"/>
      <c r="U35" s="2"/>
    </row>
    <row r="36" spans="3:21" ht="12.75">
      <c r="C36" s="1"/>
      <c r="D36" s="27"/>
      <c r="E36" s="2"/>
      <c r="F36" s="6"/>
      <c r="G36" s="2"/>
      <c r="H36" s="7"/>
      <c r="I36" s="7"/>
      <c r="J36" s="2"/>
      <c r="K36" s="7"/>
      <c r="L36" s="7"/>
      <c r="M36" s="7"/>
      <c r="N36" s="14"/>
      <c r="O36" s="13"/>
      <c r="P36" s="3"/>
      <c r="Q36" s="3"/>
      <c r="R36" s="50"/>
      <c r="S36" s="50"/>
      <c r="T36" s="1"/>
      <c r="U36" s="2"/>
    </row>
    <row r="37" spans="1:20" ht="12.75">
      <c r="A37" s="1">
        <v>6</v>
      </c>
      <c r="B37" s="1">
        <v>6</v>
      </c>
      <c r="C37" s="1">
        <f>A37-B37</f>
        <v>0</v>
      </c>
      <c r="D37" s="27">
        <v>2</v>
      </c>
      <c r="E37" s="11">
        <v>10</v>
      </c>
      <c r="F37" s="21" t="s">
        <v>16</v>
      </c>
      <c r="G37" s="2">
        <f>E37-D37</f>
        <v>8</v>
      </c>
      <c r="H37" s="7">
        <f>G37*$D$44</f>
        <v>1.6</v>
      </c>
      <c r="I37" s="7">
        <f>$I$14/$A$14*A37</f>
        <v>5.4</v>
      </c>
      <c r="J37" s="2">
        <v>0</v>
      </c>
      <c r="K37" s="7">
        <f>D37+H37+I37+J37</f>
        <v>9</v>
      </c>
      <c r="L37" s="7">
        <v>33</v>
      </c>
      <c r="M37" s="7">
        <f>L37-K37</f>
        <v>24</v>
      </c>
      <c r="N37" s="14">
        <f>K37*$I$44</f>
        <v>8.307692307692308</v>
      </c>
      <c r="O37" s="13">
        <f>M37+N37</f>
        <v>32.30769230769231</v>
      </c>
      <c r="P37" s="3">
        <f>E37/A37</f>
        <v>1.6666666666666667</v>
      </c>
      <c r="Q37" s="3">
        <f>D37/A37</f>
        <v>0.3333333333333333</v>
      </c>
      <c r="R37" s="50">
        <f t="shared" si="0"/>
        <v>41.30769230769231</v>
      </c>
      <c r="S37" s="50"/>
      <c r="T37" s="49"/>
    </row>
    <row r="38" spans="1:20" ht="12.75">
      <c r="A38" s="1">
        <v>6</v>
      </c>
      <c r="B38" s="1">
        <v>6</v>
      </c>
      <c r="C38" s="1">
        <f>A38-B38</f>
        <v>0</v>
      </c>
      <c r="D38" s="27">
        <v>5</v>
      </c>
      <c r="E38" s="11">
        <v>9</v>
      </c>
      <c r="F38" s="21" t="s">
        <v>17</v>
      </c>
      <c r="G38" s="2">
        <f>E38-D38</f>
        <v>4</v>
      </c>
      <c r="H38" s="7">
        <f>G38*$D$44</f>
        <v>0.8</v>
      </c>
      <c r="I38" s="7">
        <f>$I$14/$A$14*A38</f>
        <v>5.4</v>
      </c>
      <c r="J38" s="2">
        <v>0</v>
      </c>
      <c r="K38" s="7">
        <f>D38+H38+I38+J38</f>
        <v>11.2</v>
      </c>
      <c r="L38" s="7">
        <v>33</v>
      </c>
      <c r="M38" s="7">
        <f>L38-K38</f>
        <v>21.8</v>
      </c>
      <c r="N38" s="14">
        <f>K38*$I$44</f>
        <v>10.338461538461539</v>
      </c>
      <c r="O38" s="13">
        <f>M38+N38</f>
        <v>32.13846153846154</v>
      </c>
      <c r="P38" s="3">
        <f>E38/A38</f>
        <v>1.5</v>
      </c>
      <c r="Q38" s="3">
        <f>D38/A38</f>
        <v>0.8333333333333334</v>
      </c>
      <c r="R38" s="50">
        <f t="shared" si="0"/>
        <v>43.33846153846154</v>
      </c>
      <c r="S38" s="50"/>
      <c r="T38" s="1"/>
    </row>
    <row r="39" spans="1:20" ht="12.75">
      <c r="A39" s="1"/>
      <c r="B39" s="1"/>
      <c r="C39" s="1"/>
      <c r="D39" s="27"/>
      <c r="E39" s="2"/>
      <c r="F39" s="6"/>
      <c r="G39" s="2"/>
      <c r="H39" s="7"/>
      <c r="I39" s="7"/>
      <c r="J39" s="2"/>
      <c r="K39" s="7"/>
      <c r="L39" s="7"/>
      <c r="M39" s="7"/>
      <c r="N39" s="14"/>
      <c r="O39" s="13"/>
      <c r="P39" s="3"/>
      <c r="Q39" s="3"/>
      <c r="R39" s="50"/>
      <c r="S39" s="50"/>
      <c r="T39" s="1"/>
    </row>
    <row r="40" spans="1:20" ht="12.75">
      <c r="A40" s="1">
        <v>8</v>
      </c>
      <c r="B40" s="1">
        <v>8</v>
      </c>
      <c r="C40" s="1">
        <f>A40-B40</f>
        <v>0</v>
      </c>
      <c r="D40" s="27">
        <v>1</v>
      </c>
      <c r="E40" s="1">
        <v>1</v>
      </c>
      <c r="F40" s="25" t="s">
        <v>38</v>
      </c>
      <c r="G40" s="2">
        <f>E40-D40</f>
        <v>0</v>
      </c>
      <c r="H40" s="7">
        <f>G40*$D$44</f>
        <v>0</v>
      </c>
      <c r="I40" s="7">
        <f>$I$14/$A$14*A40</f>
        <v>7.2</v>
      </c>
      <c r="J40" s="2">
        <v>0</v>
      </c>
      <c r="K40" s="7">
        <f>D40+H40+I40+J40</f>
        <v>8.2</v>
      </c>
      <c r="L40" s="2">
        <v>33</v>
      </c>
      <c r="M40" s="7">
        <f>L40-K40</f>
        <v>24.8</v>
      </c>
      <c r="N40" s="14">
        <f>K40*$I$44</f>
        <v>7.569230769230769</v>
      </c>
      <c r="O40" s="13">
        <f>M40+N40</f>
        <v>32.36923076923077</v>
      </c>
      <c r="P40" s="3">
        <f>E40/A40</f>
        <v>0.125</v>
      </c>
      <c r="Q40" s="3">
        <f>D40/A40</f>
        <v>0.125</v>
      </c>
      <c r="R40" s="50">
        <f t="shared" si="0"/>
        <v>40.56923076923077</v>
      </c>
      <c r="S40" s="50"/>
      <c r="T40" s="1"/>
    </row>
    <row r="41" spans="1:20" ht="13.5" thickBot="1">
      <c r="A41" s="1">
        <v>8</v>
      </c>
      <c r="B41" s="1">
        <v>8</v>
      </c>
      <c r="C41" s="1">
        <f>A41-B41</f>
        <v>0</v>
      </c>
      <c r="D41" s="27">
        <v>1</v>
      </c>
      <c r="E41" s="1">
        <v>1</v>
      </c>
      <c r="F41" s="25" t="s">
        <v>39</v>
      </c>
      <c r="G41" s="2">
        <f>E41-D41</f>
        <v>0</v>
      </c>
      <c r="H41" s="7">
        <f>G41*$D$44</f>
        <v>0</v>
      </c>
      <c r="I41" s="7">
        <f>$I$14/$A$14*A41</f>
        <v>7.2</v>
      </c>
      <c r="J41" s="2">
        <v>0</v>
      </c>
      <c r="K41" s="7">
        <f>D41+H41+I41+J41</f>
        <v>8.2</v>
      </c>
      <c r="L41" s="7">
        <v>33</v>
      </c>
      <c r="M41" s="7">
        <f>L41-K41</f>
        <v>24.8</v>
      </c>
      <c r="N41" s="45">
        <f>K41*$I$44</f>
        <v>7.569230769230769</v>
      </c>
      <c r="O41" s="13">
        <f>M41+N41</f>
        <v>32.36923076923077</v>
      </c>
      <c r="P41" s="3">
        <f>E41/A41</f>
        <v>0.125</v>
      </c>
      <c r="Q41" s="3">
        <f>D41/A41</f>
        <v>0.125</v>
      </c>
      <c r="R41" s="50">
        <f t="shared" si="0"/>
        <v>40.56923076923077</v>
      </c>
      <c r="S41" s="50"/>
      <c r="T41" s="1"/>
    </row>
    <row r="42" spans="1:20" ht="14.25" thickBot="1" thickTop="1">
      <c r="A42" s="35" t="s">
        <v>43</v>
      </c>
      <c r="B42" s="33"/>
      <c r="C42" s="33"/>
      <c r="D42" s="33">
        <f>SUM(D2:D41)</f>
        <v>120</v>
      </c>
      <c r="E42" s="33">
        <f>SUM(E2:E41)</f>
        <v>329</v>
      </c>
      <c r="F42" s="33"/>
      <c r="G42" s="33"/>
      <c r="H42" s="33"/>
      <c r="I42" s="36">
        <f>SUM(I11:I41)</f>
        <v>210.15000000000006</v>
      </c>
      <c r="J42" s="33"/>
      <c r="K42" s="36">
        <f>SUM(K2:K41)</f>
        <v>404.85</v>
      </c>
      <c r="L42" s="33"/>
      <c r="M42" s="34"/>
      <c r="N42" s="34">
        <f>SUM(N2:N41)</f>
        <v>377.4307692307694</v>
      </c>
      <c r="O42" s="33"/>
      <c r="P42" s="33"/>
      <c r="Q42" s="34"/>
      <c r="R42" s="55">
        <f>SUM(R2:R41)</f>
        <v>1334.4307692307693</v>
      </c>
      <c r="S42" s="1"/>
      <c r="T42" s="1"/>
    </row>
    <row r="43" spans="1:20" ht="57" thickTop="1">
      <c r="A43" s="32" t="s">
        <v>36</v>
      </c>
      <c r="B43" s="32" t="s">
        <v>37</v>
      </c>
      <c r="C43" s="32" t="s">
        <v>34</v>
      </c>
      <c r="D43" s="32" t="s">
        <v>33</v>
      </c>
      <c r="E43" s="32" t="s">
        <v>45</v>
      </c>
      <c r="F43" s="32" t="s">
        <v>42</v>
      </c>
      <c r="G43" s="32" t="s">
        <v>50</v>
      </c>
      <c r="H43" s="41" t="s">
        <v>44</v>
      </c>
      <c r="I43" s="44" t="s">
        <v>46</v>
      </c>
      <c r="J43" s="1"/>
      <c r="K43" s="44" t="s">
        <v>53</v>
      </c>
      <c r="L43" s="23"/>
      <c r="M43" s="23"/>
      <c r="O43" s="23"/>
      <c r="P43" s="23"/>
      <c r="Q43" s="38" t="s">
        <v>47</v>
      </c>
      <c r="R43" s="51"/>
      <c r="S43" s="23"/>
      <c r="T43" s="23"/>
    </row>
    <row r="44" spans="1:20" ht="13.5" thickBot="1">
      <c r="A44" s="22">
        <v>12</v>
      </c>
      <c r="B44" s="22">
        <v>4</v>
      </c>
      <c r="C44" s="22">
        <v>13</v>
      </c>
      <c r="D44" s="9">
        <v>0.2</v>
      </c>
      <c r="E44" s="42">
        <f>K42-D42</f>
        <v>284.85</v>
      </c>
      <c r="F44" s="22">
        <v>33</v>
      </c>
      <c r="G44" s="22">
        <v>36</v>
      </c>
      <c r="H44" s="40">
        <v>18</v>
      </c>
      <c r="I44" s="58">
        <f>N14/K14</f>
        <v>0.9230769230769231</v>
      </c>
      <c r="J44" s="1"/>
      <c r="K44" s="46">
        <f>O5+O6+O8+O9+O11+O12+O14+O15+O16+O18+O19+O21+O22+O23+O37+O40+O3+O2</f>
        <v>581.2192307692306</v>
      </c>
      <c r="M44" s="23"/>
      <c r="O44" s="1"/>
      <c r="Q44" s="37">
        <f>O25+O26+O27+O29+O30+O31+O33+O34+O35+O38+O41</f>
        <v>348.36153846153843</v>
      </c>
      <c r="R44" s="1"/>
      <c r="S44" s="1"/>
      <c r="T44" s="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 Prigarin</dc:creator>
  <cp:keywords/>
  <dc:description/>
  <cp:lastModifiedBy>Valentine Prigarin</cp:lastModifiedBy>
  <dcterms:created xsi:type="dcterms:W3CDTF">2012-04-07T03:13:25Z</dcterms:created>
  <dcterms:modified xsi:type="dcterms:W3CDTF">2013-06-13T07:07:50Z</dcterms:modified>
  <cp:category/>
  <cp:version/>
  <cp:contentType/>
  <cp:contentStatus/>
</cp:coreProperties>
</file>