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2870" activeTab="0"/>
  </bookViews>
  <sheets>
    <sheet name="Боеготовность " sheetId="1" r:id="rId1"/>
    <sheet name="protected" sheetId="2" r:id="rId2"/>
  </sheets>
  <definedNames/>
  <calcPr fullCalcOnLoad="1"/>
</workbook>
</file>

<file path=xl/comments1.xml><?xml version="1.0" encoding="utf-8"?>
<comments xmlns="http://schemas.openxmlformats.org/spreadsheetml/2006/main">
  <authors>
    <author>Valentine Prigarin</author>
  </authors>
  <commentList>
    <comment ref="A7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A8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A9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по всем документам 2-х полковая ИАД - 62 МиГа, 
а 3-х полковая ИАД - 92 МиГа 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стр. 351 Документа : "4 самолёта без бустерного управления на боевые задания не ипаользуются"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по стр.351 Документа для наших это самолёты без бустерного управления, которые на боевые вылеты не планировались.</t>
        </r>
      </text>
    </comment>
    <comment ref="D2" authorId="0">
      <text>
        <r>
          <rPr>
            <b/>
            <sz val="8"/>
            <rFont val="Tahoma"/>
            <family val="0"/>
          </rPr>
          <t>по Документу стр.351</t>
        </r>
      </text>
    </comment>
    <comment ref="C2" authorId="0">
      <text>
        <r>
          <rPr>
            <b/>
            <sz val="8"/>
            <rFont val="Tahoma"/>
            <family val="0"/>
          </rPr>
          <t>по Документу стр.351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Документ, стр.340
</t>
        </r>
      </text>
    </comment>
    <comment ref="K2" authorId="0">
      <text>
        <r>
          <rPr>
            <b/>
            <sz val="8"/>
            <rFont val="Tahoma"/>
            <family val="0"/>
          </rPr>
          <t>по Документу стр.351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Документ, стр.331</t>
        </r>
      </text>
    </comment>
    <comment ref="L9" authorId="0">
      <text>
        <r>
          <rPr>
            <b/>
            <sz val="8"/>
            <rFont val="Tahoma"/>
            <family val="0"/>
          </rPr>
          <t>в книге явная опечатка - не 22, а 12 отстранены.
Тогда боеготовых экипажей именно 42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Книга КиТ, глава "Чёрный вторник" : </t>
        </r>
        <r>
          <rPr>
            <b/>
            <sz val="8"/>
            <color indexed="18"/>
            <rFont val="Tahoma"/>
            <family val="2"/>
          </rPr>
          <t xml:space="preserve">«...В соответствии с этим решением, 303 ИАД в составе 17, 18 и 523 ИАП (58 МиГ-15) составляла первый эшелон и имела задачей нанести удар по основной группировке бомбардировщиков и штурмовиков противника; 324 ИАД в составе 176 и 196 ИАП (26 МиГ-15) составляла второй эшелон корпуса, с задачей наращивания сил в бою и обеспечения выхода из боя частей 303 ИАД. 351 ИАП составлял резерв командира»   </t>
        </r>
        <r>
          <rPr>
            <b/>
            <sz val="8"/>
            <rFont val="Tahoma"/>
            <family val="2"/>
          </rPr>
          <t xml:space="preserve">   </t>
        </r>
        <r>
          <rPr>
            <b/>
            <sz val="8"/>
            <rFont val="Tahoma"/>
            <family val="0"/>
          </rPr>
          <t xml:space="preserve">                                                                 </t>
        </r>
      </text>
    </comment>
    <comment ref="A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G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Летом 1952 года действовали пять эскадрилий Сэйбров - 150 самолётов по штату. Далее см. источник : 
</t>
        </r>
        <r>
          <rPr>
            <b/>
            <sz val="8"/>
            <color indexed="18"/>
            <rFont val="Tahoma"/>
            <family val="2"/>
          </rPr>
          <t>Harbison, RAF, "Central Fighter Establishment", стр.4 : 
весной 1952 года в 335-ой эскаждрильи 44 пилота - то есть 1,75 пилота на самолёт.</t>
        </r>
        <r>
          <rPr>
            <b/>
            <sz val="8"/>
            <rFont val="Tahoma"/>
            <family val="0"/>
          </rPr>
          <t xml:space="preserve">
Отсюда 220 штатных пилота. </t>
        </r>
      </text>
    </comment>
    <comment ref="O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1951 ГОДА В КОРЕЕ : 
боеготовых самолетов – 37, боеготовых летчиков (участвуют в боевых действиях) - 52
На один боеготовый самолет приходится - 1,4 боеготовых летчика 
</t>
        </r>
      </text>
    </comment>
    <comment ref="M17" authorId="0">
      <text>
        <r>
          <rPr>
            <b/>
            <sz val="8"/>
            <color indexed="60"/>
            <rFont val="Tahoma"/>
            <family val="2"/>
          </rPr>
          <t>&gt;&gt; Вован-22, 7/6-12 : ИЮНЬ 52 В КОРЕЕ
боеготовых самолетов-108, боеготовых летчиков (участвуют в боевых действиях) - 173
На один боеготовый самолет приходится - 1,6 боеготовых летчика</t>
        </r>
        <r>
          <rPr>
            <b/>
            <sz val="8"/>
            <rFont val="Tahoma"/>
            <family val="0"/>
          </rPr>
          <t xml:space="preserve"> 
</t>
        </r>
      </text>
    </comment>
    <comment ref="M18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1953 В КОРЕЕ
боеготовых самолетов-222  
боеготовых летчиков (участвуют в боевых действиях) - 408
На один боеготовый самолет приходится-1,84 боеготовых летчика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на стр.351 документа неисправность наличного парка составляла 2%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Летом 1952 года действовали пять эскадрилий Сэйбров - 150 самолётов по штату. Далее см. источник : 
</t>
        </r>
        <r>
          <rPr>
            <b/>
            <sz val="8"/>
            <color indexed="12"/>
            <rFont val="Tahoma"/>
            <family val="2"/>
          </rPr>
          <t>Harbison, RAF, "Central Fighter Establishment", стр.4 : 
"весной 1952 года в 335-ой эскаждрильи 44 пилота"</t>
        </r>
        <r>
          <rPr>
            <b/>
            <sz val="8"/>
            <color indexed="1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- то есть 1,75 пилота на самолёт.</t>
        </r>
        <r>
          <rPr>
            <b/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1951 ГОДА В КОРЕЕ : 
боеготовых самолетов – 37, боеготовых летчиков (участвуют в боевых действиях) - 52
На один боеготовый самолет приходится - 1,4 боеготовых летчика 
</t>
        </r>
      </text>
    </comment>
    <comment ref="M25" authorId="0">
      <text>
        <r>
          <rPr>
            <b/>
            <sz val="8"/>
            <color indexed="60"/>
            <rFont val="Tahoma"/>
            <family val="2"/>
          </rPr>
          <t>&gt;&gt; Вован-22, 7/6-12 : ИЮНЬ 52 В КОРЕЕ
боеготовых самолетов-108, боеготовых летчиков (участвуют в боевых действиях) - 173
На один боеготовый самолет приходится - 1,6 боеготовых летчика</t>
        </r>
        <r>
          <rPr>
            <b/>
            <sz val="8"/>
            <rFont val="Tahoma"/>
            <family val="0"/>
          </rPr>
          <t xml:space="preserve"> 
</t>
        </r>
      </text>
    </comment>
    <comment ref="M26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1953 В КОРЕЕ
боеготовых самолетов-222  
боеготовых летчиков (участвуют в боевых действиях) - 408
На один боеготовый самолет приходится-1,84 боеготовых летчика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Вот цитата из документа опубликованного КиТ в книге «Сталинские соколы...» : 
«</t>
        </r>
        <r>
          <rPr>
            <b/>
            <sz val="8"/>
            <color indexed="12"/>
            <rFont val="Tahoma"/>
            <family val="2"/>
          </rPr>
          <t>...В соответствии с этим решением, 303 ИАД в составе 17, 18 и 523 ИАП (58 МиГ-15) составляла первый эшелон и имела задачей нанести удар по основной группировке бомбардировщиков и штурмовиков противника; 324 ИАД в составе 176 и 196 ИАП (26 МиГ-15) составляла второй эшелон корпуса, с задачей наращивания сил в бою и обеспечения выхода из боя частей 303 ИАД. 351 ИАП составлял резерв командира</t>
        </r>
        <r>
          <rPr>
            <b/>
            <sz val="8"/>
            <rFont val="Tahoma"/>
            <family val="0"/>
          </rPr>
          <t xml:space="preserve">»                                                                       
Заметьте, что командирский (последний) резерв Корпуса – это 351 иап ночников, летавших на Ла-11. Что означает, что в бой были введены все наличные и исправные МиГи 64-го ИАК. Что, в свою очередь, означает, что в этот период количество исправных машин по отношению к количеству штатных будет равно 84 / 154 = 0,55, то есть всего 55%.   
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По всем документам :
- ИАП это 30-34 лётчика (в среднем 32),  
- Двухполковая ИАД 68 лётчиков, 
- Трёхполковая 100. 
Это всё, включая звенья управления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Valentine Prigarin</author>
  </authors>
  <commentList>
    <comment ref="A7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A8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A9" authorId="0">
      <text>
        <r>
          <rPr>
            <b/>
            <sz val="8"/>
            <rFont val="Tahoma"/>
            <family val="0"/>
          </rPr>
          <t>Документ, стр. 351</t>
        </r>
      </text>
    </comment>
    <comment ref="B2" authorId="0">
      <text>
        <r>
          <rPr>
            <b/>
            <sz val="8"/>
            <rFont val="Tahoma"/>
            <family val="0"/>
          </rPr>
          <t xml:space="preserve">по всем документам 2-х полковая ИАД - 62 МиГа, 
а 3-х полковая ИАД - 92 МиГа 
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0"/>
          </rPr>
          <t>стр. 351 Документа : "4 самолёта без бустерного управления на боевые задания не ипаользуются"</t>
        </r>
        <r>
          <rPr>
            <sz val="8"/>
            <rFont val="Tahoma"/>
            <family val="0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0"/>
          </rPr>
          <t>по стр.351 Документа для наших это самолёты без бустерного управления, которые на боевые вылеты не планировались.</t>
        </r>
      </text>
    </comment>
    <comment ref="D2" authorId="0">
      <text>
        <r>
          <rPr>
            <b/>
            <sz val="8"/>
            <rFont val="Tahoma"/>
            <family val="0"/>
          </rPr>
          <t>по Документу стр.351</t>
        </r>
      </text>
    </comment>
    <comment ref="C2" authorId="0">
      <text>
        <r>
          <rPr>
            <b/>
            <sz val="8"/>
            <rFont val="Tahoma"/>
            <family val="0"/>
          </rPr>
          <t>по Документу стр.351</t>
        </r>
        <r>
          <rPr>
            <sz val="8"/>
            <rFont val="Tahoma"/>
            <family val="0"/>
          </rPr>
          <t xml:space="preserve">
</t>
        </r>
      </text>
    </comment>
    <comment ref="A3" authorId="0">
      <text>
        <r>
          <rPr>
            <b/>
            <sz val="8"/>
            <rFont val="Tahoma"/>
            <family val="0"/>
          </rPr>
          <t xml:space="preserve">Документ, стр.340
</t>
        </r>
      </text>
    </comment>
    <comment ref="K2" authorId="0">
      <text>
        <r>
          <rPr>
            <b/>
            <sz val="8"/>
            <rFont val="Tahoma"/>
            <family val="0"/>
          </rPr>
          <t>по Документу стр.351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Документ, стр.331</t>
        </r>
      </text>
    </comment>
    <comment ref="L9" authorId="0">
      <text>
        <r>
          <rPr>
            <b/>
            <sz val="8"/>
            <rFont val="Tahoma"/>
            <family val="0"/>
          </rPr>
          <t>в книге явная опечатка - не 22, а 12 отстранены.
Тогда боеготовых экипажей именно 42</t>
        </r>
      </text>
    </comment>
    <comment ref="A11" authorId="0">
      <text>
        <r>
          <rPr>
            <b/>
            <sz val="8"/>
            <rFont val="Tahoma"/>
            <family val="0"/>
          </rPr>
          <t xml:space="preserve">Книга КиТ, глава "Чёрный вторник" : </t>
        </r>
        <r>
          <rPr>
            <b/>
            <sz val="8"/>
            <color indexed="18"/>
            <rFont val="Tahoma"/>
            <family val="2"/>
          </rPr>
          <t xml:space="preserve">«...В соответствии с этим решением, 303 ИАД в составе 17, 18 и 523 ИАП (58 МиГ-15) составляла первый эшелон и имела задачей нанести удар по основной группировке бомбардировщиков и штурмовиков противника; 324 ИАД в составе 176 и 196 ИАП (26 МиГ-15) составляла второй эшелон корпуса, с задачей наращивания сил в бою и обеспечения выхода из боя частей 303 ИАД. 351 ИАП составлял резерв командира»   </t>
        </r>
        <r>
          <rPr>
            <b/>
            <sz val="8"/>
            <rFont val="Tahoma"/>
            <family val="2"/>
          </rPr>
          <t xml:space="preserve">   </t>
        </r>
        <r>
          <rPr>
            <b/>
            <sz val="8"/>
            <rFont val="Tahoma"/>
            <family val="0"/>
          </rPr>
          <t xml:space="preserve">                                                                 </t>
        </r>
      </text>
    </comment>
    <comment ref="A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A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G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B17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Harbison, RAF, "Central Fighter Establishment", стр.4
</t>
        </r>
      </text>
    </comment>
    <comment ref="I17" authorId="0">
      <text>
        <r>
          <rPr>
            <b/>
            <sz val="8"/>
            <rFont val="Tahoma"/>
            <family val="0"/>
          </rPr>
          <t xml:space="preserve">Летом 1952 года действовали пять эскадрилий Сэйбров - 150 самолётов по штату. Далее см. источник : 
</t>
        </r>
        <r>
          <rPr>
            <b/>
            <sz val="8"/>
            <color indexed="18"/>
            <rFont val="Tahoma"/>
            <family val="2"/>
          </rPr>
          <t>Harbison, RAF, "Central Fighter Establishment", стр.4 : 
весной 1952 года в 335-ой эскаждрильи 44 пилота - то есть 1,75 пилота на самолёт.</t>
        </r>
        <r>
          <rPr>
            <b/>
            <sz val="8"/>
            <rFont val="Tahoma"/>
            <family val="0"/>
          </rPr>
          <t xml:space="preserve">
Отсюда 220 штатных пилота. </t>
        </r>
      </text>
    </comment>
    <comment ref="O16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O17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O18" authorId="0">
      <text>
        <r>
          <rPr>
            <b/>
            <sz val="8"/>
            <color indexed="60"/>
            <rFont val="Tahoma"/>
            <family val="2"/>
          </rPr>
          <t xml:space="preserve">&gt;&gt; Вован-22 21/6-12 : В составе союзных сил ведущих непосредственно боевые действия : всего/исправных
- 44/37 (на 1.07.51 года) 
- 135/108 (на 1.07.52года) 
- 277/223 (на 1.06.53г) </t>
        </r>
        <r>
          <rPr>
            <b/>
            <sz val="8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1951 ГОДА В КОРЕЕ : 
боеготовых самолетов – 37, боеготовых летчиков (участвуют в боевых действиях) - 52
На один боеготовый самолет приходится - 1,4 боеготовых летчика 
</t>
        </r>
      </text>
    </comment>
    <comment ref="M17" authorId="0">
      <text>
        <r>
          <rPr>
            <b/>
            <sz val="8"/>
            <color indexed="60"/>
            <rFont val="Tahoma"/>
            <family val="2"/>
          </rPr>
          <t>&gt;&gt; Вован-22, 7/6-12 : ИЮНЬ 52 В КОРЕЕ
боеготовых самолетов-108, боеготовых летчиков (участвуют в боевых действиях) - 173
На один боеготовый самолет приходится - 1,6 боеготовых летчика</t>
        </r>
        <r>
          <rPr>
            <b/>
            <sz val="8"/>
            <rFont val="Tahoma"/>
            <family val="0"/>
          </rPr>
          <t xml:space="preserve"> 
</t>
        </r>
      </text>
    </comment>
    <comment ref="M18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1953 В КОРЕЕ
боеготовых самолетов-222  
боеготовых летчиков (участвуют в боевых действиях) - 408
На один боеготовый самолет приходится-1,84 боеготовых летчика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8"/>
            <rFont val="Tahoma"/>
            <family val="0"/>
          </rPr>
          <t>на стр.351 документа неисправность наличного парка составляла 2%</t>
        </r>
      </text>
    </comment>
    <comment ref="D17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Вован-22, пост от 21/6-12
</t>
        </r>
      </text>
    </comment>
    <comment ref="I24" authorId="0">
      <text>
        <r>
          <rPr>
            <b/>
            <sz val="8"/>
            <rFont val="Tahoma"/>
            <family val="0"/>
          </rPr>
          <t xml:space="preserve">Летом 1952 года действовали пять эскадрилий Сэйбров - 150 самолётов по штату. Далее см. источник : 
</t>
        </r>
        <r>
          <rPr>
            <b/>
            <sz val="8"/>
            <color indexed="12"/>
            <rFont val="Tahoma"/>
            <family val="2"/>
          </rPr>
          <t>Harbison, RAF, "Central Fighter Establishment", стр.4 : 
"весной 1952 года в 335-ой эскаждрильи 44 пилота"</t>
        </r>
        <r>
          <rPr>
            <b/>
            <sz val="8"/>
            <color indexed="1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- то есть 1,75 пилота на самолёт.</t>
        </r>
        <r>
          <rPr>
            <b/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1951 ГОДА В КОРЕЕ : 
боеготовых самолетов – 37, боеготовых летчиков (участвуют в боевых действиях) - 52
На один боеготовый самолет приходится - 1,4 боеготовых летчика 
</t>
        </r>
      </text>
    </comment>
    <comment ref="M25" authorId="0">
      <text>
        <r>
          <rPr>
            <b/>
            <sz val="8"/>
            <color indexed="60"/>
            <rFont val="Tahoma"/>
            <family val="2"/>
          </rPr>
          <t>&gt;&gt; Вован-22, 7/6-12 : ИЮНЬ 52 В КОРЕЕ
боеготовых самолетов-108, боеготовых летчиков (участвуют в боевых действиях) - 173
На один боеготовый самолет приходится - 1,6 боеготовых летчика</t>
        </r>
        <r>
          <rPr>
            <b/>
            <sz val="8"/>
            <rFont val="Tahoma"/>
            <family val="0"/>
          </rPr>
          <t xml:space="preserve"> 
</t>
        </r>
      </text>
    </comment>
    <comment ref="M26" authorId="0">
      <text>
        <r>
          <rPr>
            <b/>
            <sz val="8"/>
            <color indexed="60"/>
            <rFont val="Tahoma"/>
            <family val="2"/>
          </rPr>
          <t xml:space="preserve">&gt;&gt; Вован-22, 7/6-12 : ИЮНЬ 1953 В КОРЕЕ
боеготовых самолетов-222  
боеготовых летчиков (участвуют в боевых действиях) - 408
На один боеготовый самолет приходится-1,84 боеготовых летчика 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Вот цитата из документа опубликованного КиТ в книге «Сталинские соколы...» : 
«</t>
        </r>
        <r>
          <rPr>
            <b/>
            <sz val="8"/>
            <color indexed="12"/>
            <rFont val="Tahoma"/>
            <family val="2"/>
          </rPr>
          <t>...В соответствии с этим решением, 303 ИАД в составе 17, 18 и 523 ИАП (58 МиГ-15) составляла первый эшелон и имела задачей нанести удар по основной группировке бомбардировщиков и штурмовиков противника; 324 ИАД в составе 176 и 196 ИАП (26 МиГ-15) составляла второй эшелон корпуса, с задачей наращивания сил в бою и обеспечения выхода из боя частей 303 ИАД. 351 ИАП составлял резерв командира</t>
        </r>
        <r>
          <rPr>
            <b/>
            <sz val="8"/>
            <rFont val="Tahoma"/>
            <family val="0"/>
          </rPr>
          <t xml:space="preserve">»                                                                       
Заметьте, что командирский (последний) резерв Корпуса – это 351 иап ночников, летавших на Ла-11. Что означает, что в бой были введены все наличные и исправные МиГи 64-го ИАК. Что, в свою очередь, означает, что в этот период количество исправных машин по отношению к количеству штатных будет равно 84 / 154 = 0,55, то есть всего 55%.   
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8"/>
            <rFont val="Tahoma"/>
            <family val="0"/>
          </rPr>
          <t>По всем документам :
- ИАП это 30-34 лётчика (в среднем 32),  
- Двухполковая ИАД 68 лётчиков, 
- Трёхполковая 100. 
Это всё, включая звенья управления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<sst xmlns="http://schemas.openxmlformats.org/spreadsheetml/2006/main" count="80" uniqueCount="36">
  <si>
    <t>15 сент. 1951 в 151-ой ГвИАД</t>
  </si>
  <si>
    <t>15 сент. 1951 в 324-ой ИАД</t>
  </si>
  <si>
    <t>15 сент. 1951 в 303-й ИАД</t>
  </si>
  <si>
    <t>не планируемых на боевые вылеты по изначальным деффектам конструкции</t>
  </si>
  <si>
    <t>декабрь 1950 в 29 гвард. иап</t>
  </si>
  <si>
    <t>САМОЛЁТЫ</t>
  </si>
  <si>
    <t>ЛЁТЧИКИ</t>
  </si>
  <si>
    <t>по штату</t>
  </si>
  <si>
    <t>некомплект</t>
  </si>
  <si>
    <t xml:space="preserve"> в наличии</t>
  </si>
  <si>
    <t xml:space="preserve"> без изначальных конструктивных деффектов</t>
  </si>
  <si>
    <t>% исправных  от штата</t>
  </si>
  <si>
    <t>ЭКИПАЖИ</t>
  </si>
  <si>
    <t>в наличии</t>
  </si>
  <si>
    <t>% допущенных от штата</t>
  </si>
  <si>
    <t>допущенных к полётам</t>
  </si>
  <si>
    <t>12 апр 1951 в 324-й ИАД</t>
  </si>
  <si>
    <t>% боеготовых от штата</t>
  </si>
  <si>
    <t>боеготовых</t>
  </si>
  <si>
    <t>из наличных отстранены или отсутствуют</t>
  </si>
  <si>
    <t>303 и 324-я ИАД  23 октября 1951</t>
  </si>
  <si>
    <t>1 июля 1951</t>
  </si>
  <si>
    <t>1 июля 1952</t>
  </si>
  <si>
    <t>1 июня 1953</t>
  </si>
  <si>
    <t>в среднем для F-86 Сэйбр</t>
  </si>
  <si>
    <t>в среднем для МиГов 64-го Корпуса</t>
  </si>
  <si>
    <t xml:space="preserve">из них исправных  </t>
  </si>
  <si>
    <t xml:space="preserve"> по штату</t>
  </si>
  <si>
    <t>Харбисон</t>
  </si>
  <si>
    <t>Вован-22</t>
  </si>
  <si>
    <t>по исправным</t>
  </si>
  <si>
    <t>1951 год</t>
  </si>
  <si>
    <t>1952 год</t>
  </si>
  <si>
    <t>1953 год</t>
  </si>
  <si>
    <t>пилоты</t>
  </si>
  <si>
    <t>3/10-12. Авиабаза "Крон", 510-th</t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</si>
</sst>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0.000000000"/>
    <numFmt numFmtId="179" formatCode="0.0000000000"/>
    <numFmt numFmtId="180" formatCode="0.0000000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color indexed="18"/>
      <name val="Tahoma"/>
      <family val="2"/>
    </font>
    <font>
      <b/>
      <sz val="8"/>
      <color indexed="60"/>
      <name val="Tahoma"/>
      <family val="2"/>
    </font>
    <font>
      <b/>
      <sz val="8"/>
      <color indexed="12"/>
      <name val="Tahoma"/>
      <family val="2"/>
    </font>
    <font>
      <b/>
      <sz val="9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23"/>
      </left>
      <right>
        <color indexed="63"/>
      </right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2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0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vertical="top" wrapText="1"/>
    </xf>
    <xf numFmtId="0" fontId="0" fillId="2" borderId="1" xfId="0" applyFont="1" applyFill="1" applyBorder="1" applyAlignment="1">
      <alignment horizontal="center" vertical="center" wrapText="1"/>
    </xf>
    <xf numFmtId="2" fontId="0" fillId="2" borderId="2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/>
    </xf>
    <xf numFmtId="0" fontId="0" fillId="0" borderId="3" xfId="0" applyBorder="1" applyAlignment="1">
      <alignment/>
    </xf>
    <xf numFmtId="2" fontId="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2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8.7109375" style="0" customWidth="1"/>
    <col min="3" max="3" width="11.00390625" style="0" customWidth="1"/>
    <col min="4" max="4" width="10.28125" style="0" customWidth="1"/>
    <col min="5" max="5" width="21.28125" style="0" customWidth="1"/>
    <col min="6" max="6" width="18.28125" style="0" customWidth="1"/>
    <col min="7" max="7" width="14.421875" style="0" customWidth="1"/>
    <col min="8" max="8" width="11.8515625" style="0" customWidth="1"/>
    <col min="10" max="10" width="12.421875" style="0" customWidth="1"/>
    <col min="11" max="11" width="10.421875" style="0" customWidth="1"/>
    <col min="12" max="12" width="13.57421875" style="0" customWidth="1"/>
    <col min="13" max="13" width="12.8515625" style="0" customWidth="1"/>
    <col min="14" max="14" width="15.57421875" style="0" customWidth="1"/>
    <col min="15" max="15" width="12.140625" style="0" customWidth="1"/>
    <col min="16" max="16" width="10.57421875" style="0" customWidth="1"/>
    <col min="17" max="17" width="10.140625" style="0" customWidth="1"/>
    <col min="18" max="18" width="10.28125" style="0" customWidth="1"/>
  </cols>
  <sheetData>
    <row r="1" spans="1:15" ht="26.25" customHeight="1">
      <c r="A1" s="40" t="s">
        <v>35</v>
      </c>
      <c r="F1" s="13" t="s">
        <v>5</v>
      </c>
      <c r="I1" s="17"/>
      <c r="J1" s="13" t="s">
        <v>6</v>
      </c>
      <c r="K1" s="1"/>
      <c r="L1" s="1"/>
      <c r="M1" s="1"/>
      <c r="N1" s="18"/>
      <c r="O1" s="13" t="s">
        <v>12</v>
      </c>
    </row>
    <row r="2" spans="2:16" ht="54.75" customHeight="1">
      <c r="B2" s="9" t="s">
        <v>7</v>
      </c>
      <c r="C2" s="9" t="s">
        <v>8</v>
      </c>
      <c r="D2" s="9" t="s">
        <v>9</v>
      </c>
      <c r="E2" s="12" t="s">
        <v>3</v>
      </c>
      <c r="F2" s="12" t="s">
        <v>10</v>
      </c>
      <c r="G2" s="9" t="s">
        <v>26</v>
      </c>
      <c r="H2" s="9" t="s">
        <v>11</v>
      </c>
      <c r="I2" s="39" t="s">
        <v>27</v>
      </c>
      <c r="J2" s="12" t="s">
        <v>13</v>
      </c>
      <c r="K2" s="9" t="s">
        <v>8</v>
      </c>
      <c r="L2" s="12" t="s">
        <v>19</v>
      </c>
      <c r="M2" s="16" t="s">
        <v>15</v>
      </c>
      <c r="N2" s="19" t="s">
        <v>14</v>
      </c>
      <c r="O2" s="12" t="s">
        <v>18</v>
      </c>
      <c r="P2" s="12" t="s">
        <v>17</v>
      </c>
    </row>
    <row r="3" spans="1:16" ht="21.75" customHeight="1">
      <c r="A3" s="9" t="s">
        <v>4</v>
      </c>
      <c r="B3" s="5">
        <v>30</v>
      </c>
      <c r="D3" s="3"/>
      <c r="I3" s="20">
        <v>32</v>
      </c>
      <c r="J3" s="1"/>
      <c r="K3" s="1"/>
      <c r="L3" s="1"/>
      <c r="M3" s="5">
        <v>25</v>
      </c>
      <c r="N3" s="21">
        <f>M3/I3</f>
        <v>0.78125</v>
      </c>
      <c r="O3" s="5">
        <f>M3</f>
        <v>25</v>
      </c>
      <c r="P3" s="6">
        <f>O3/B3</f>
        <v>0.8333333333333334</v>
      </c>
    </row>
    <row r="4" spans="4:16" ht="25.5" customHeight="1">
      <c r="D4" s="3"/>
      <c r="I4" s="22"/>
      <c r="J4" s="4"/>
      <c r="K4" s="3"/>
      <c r="L4" s="1"/>
      <c r="M4" s="1"/>
      <c r="N4" s="23"/>
      <c r="O4" s="3"/>
      <c r="P4" s="15"/>
    </row>
    <row r="5" spans="1:16" ht="22.5" customHeight="1">
      <c r="A5" s="9" t="s">
        <v>16</v>
      </c>
      <c r="B5" s="5">
        <v>62</v>
      </c>
      <c r="I5" s="20">
        <v>68</v>
      </c>
      <c r="J5" s="1"/>
      <c r="K5" s="1"/>
      <c r="L5" s="1"/>
      <c r="M5" s="1"/>
      <c r="N5" s="18"/>
      <c r="O5" s="5">
        <v>44</v>
      </c>
      <c r="P5" s="6">
        <f>O5/B5</f>
        <v>0.7096774193548387</v>
      </c>
    </row>
    <row r="6" spans="9:16" ht="24.75" customHeight="1">
      <c r="I6" s="17"/>
      <c r="J6" s="1"/>
      <c r="K6" s="1"/>
      <c r="L6" s="1"/>
      <c r="M6" s="1"/>
      <c r="N6" s="18"/>
      <c r="O6" s="3"/>
      <c r="P6" s="15"/>
    </row>
    <row r="7" spans="1:16" ht="24" customHeight="1">
      <c r="A7" s="9" t="s">
        <v>0</v>
      </c>
      <c r="B7" s="5">
        <v>62</v>
      </c>
      <c r="C7" s="5">
        <v>10</v>
      </c>
      <c r="D7" s="5">
        <f>B7-C7</f>
        <v>52</v>
      </c>
      <c r="E7" s="1"/>
      <c r="F7" s="5">
        <f>D7-E7</f>
        <v>52</v>
      </c>
      <c r="G7" s="10">
        <f>F7*0.98</f>
        <v>50.96</v>
      </c>
      <c r="H7" s="6">
        <f>G7/B7</f>
        <v>0.8219354838709677</v>
      </c>
      <c r="I7" s="20">
        <v>68</v>
      </c>
      <c r="J7" s="5">
        <v>61</v>
      </c>
      <c r="K7" s="5">
        <f>I7-J7</f>
        <v>7</v>
      </c>
      <c r="L7" s="5">
        <v>12</v>
      </c>
      <c r="M7" s="5">
        <f>J7-L7</f>
        <v>49</v>
      </c>
      <c r="N7" s="21">
        <f>M7/I7</f>
        <v>0.7205882352941176</v>
      </c>
      <c r="O7" s="5">
        <f>M7</f>
        <v>49</v>
      </c>
      <c r="P7" s="6">
        <f>O7/B7</f>
        <v>0.7903225806451613</v>
      </c>
    </row>
    <row r="8" spans="1:16" ht="33.75" customHeight="1">
      <c r="A8" s="9" t="s">
        <v>2</v>
      </c>
      <c r="B8" s="5">
        <v>92</v>
      </c>
      <c r="C8" s="5">
        <v>7</v>
      </c>
      <c r="D8" s="5">
        <f>B8-C8</f>
        <v>85</v>
      </c>
      <c r="E8" s="5">
        <v>4</v>
      </c>
      <c r="F8" s="5">
        <f>D8-E8</f>
        <v>81</v>
      </c>
      <c r="G8" s="10">
        <f>F8*0.98</f>
        <v>79.38</v>
      </c>
      <c r="H8" s="6">
        <f>G8/B8</f>
        <v>0.8628260869565217</v>
      </c>
      <c r="I8" s="20">
        <v>100</v>
      </c>
      <c r="J8" s="5">
        <v>100</v>
      </c>
      <c r="K8" s="5">
        <f>I8-J8</f>
        <v>0</v>
      </c>
      <c r="L8" s="5">
        <v>21</v>
      </c>
      <c r="M8" s="5">
        <f>J8-L8</f>
        <v>79</v>
      </c>
      <c r="N8" s="21">
        <f>M8/I8</f>
        <v>0.79</v>
      </c>
      <c r="O8" s="5">
        <f>M8</f>
        <v>79</v>
      </c>
      <c r="P8" s="6">
        <f>O8/B8</f>
        <v>0.8586956521739131</v>
      </c>
    </row>
    <row r="9" spans="1:16" ht="21.75" customHeight="1">
      <c r="A9" s="9" t="s">
        <v>1</v>
      </c>
      <c r="B9" s="5">
        <v>62</v>
      </c>
      <c r="C9" s="5">
        <v>10</v>
      </c>
      <c r="D9" s="5">
        <f>B9-C9</f>
        <v>52</v>
      </c>
      <c r="E9" s="1"/>
      <c r="F9" s="5">
        <f>D9-E9</f>
        <v>52</v>
      </c>
      <c r="G9" s="10">
        <f>F9*0.98</f>
        <v>50.96</v>
      </c>
      <c r="H9" s="6">
        <f>G9/B9</f>
        <v>0.8219354838709677</v>
      </c>
      <c r="I9" s="20">
        <v>68</v>
      </c>
      <c r="J9" s="5">
        <v>54</v>
      </c>
      <c r="K9" s="5">
        <f>I9-J9</f>
        <v>14</v>
      </c>
      <c r="L9" s="5">
        <v>12</v>
      </c>
      <c r="M9" s="5">
        <f>J9-L9</f>
        <v>42</v>
      </c>
      <c r="N9" s="21">
        <f>M9/I9</f>
        <v>0.6176470588235294</v>
      </c>
      <c r="O9" s="5">
        <f>M9</f>
        <v>42</v>
      </c>
      <c r="P9" s="6">
        <f>O9/B9</f>
        <v>0.6774193548387096</v>
      </c>
    </row>
    <row r="10" spans="1:15" ht="13.5" customHeight="1">
      <c r="A10" s="3"/>
      <c r="B10" s="3"/>
      <c r="C10" s="3"/>
      <c r="D10" s="3"/>
      <c r="E10" s="3"/>
      <c r="F10" s="3"/>
      <c r="G10" s="3"/>
      <c r="H10" s="3"/>
      <c r="I10" s="22"/>
      <c r="J10" s="3"/>
      <c r="K10" s="3"/>
      <c r="L10" s="3"/>
      <c r="M10" s="4"/>
      <c r="N10" s="18"/>
      <c r="O10" s="15"/>
    </row>
    <row r="11" spans="1:16" ht="21.75" customHeight="1" thickBot="1">
      <c r="A11" s="9" t="s">
        <v>20</v>
      </c>
      <c r="B11" s="5">
        <v>154</v>
      </c>
      <c r="D11" s="3"/>
      <c r="F11" s="7"/>
      <c r="G11" s="7"/>
      <c r="H11" s="31"/>
      <c r="I11" s="20">
        <v>168</v>
      </c>
      <c r="J11" s="7"/>
      <c r="K11" s="7"/>
      <c r="L11" s="7"/>
      <c r="M11" s="7"/>
      <c r="N11" s="31"/>
      <c r="O11" s="5">
        <v>84</v>
      </c>
      <c r="P11" s="6">
        <f>O11/B11</f>
        <v>0.5454545454545454</v>
      </c>
    </row>
    <row r="12" spans="1:16" ht="17.25" customHeight="1" thickBot="1">
      <c r="A12" s="24" t="s">
        <v>25</v>
      </c>
      <c r="B12" s="25"/>
      <c r="C12" s="25"/>
      <c r="D12" s="25"/>
      <c r="E12" s="25"/>
      <c r="F12" s="25"/>
      <c r="G12" s="25"/>
      <c r="H12" s="26">
        <f>AVERAGE(H3:H11)</f>
        <v>0.8355656848994858</v>
      </c>
      <c r="I12" s="27"/>
      <c r="J12" s="28"/>
      <c r="K12" s="28"/>
      <c r="L12" s="28"/>
      <c r="M12" s="29"/>
      <c r="N12" s="30">
        <f>AVERAGE(N3:N11)</f>
        <v>0.7273713235294118</v>
      </c>
      <c r="O12" s="25"/>
      <c r="P12" s="26">
        <f>AVERAGE(P3:P11)</f>
        <v>0.7358171476334169</v>
      </c>
    </row>
    <row r="13" spans="1:16" ht="12.75">
      <c r="A13" s="11"/>
      <c r="J13" s="3"/>
      <c r="K13" s="3"/>
      <c r="L13" s="3"/>
      <c r="M13" s="3"/>
      <c r="N13" s="4"/>
      <c r="P13" s="3"/>
    </row>
    <row r="14" spans="1:16" ht="12.75">
      <c r="A14" s="11"/>
      <c r="K14" s="3"/>
      <c r="M14" s="3"/>
      <c r="N14" s="4"/>
      <c r="P14" s="3"/>
    </row>
    <row r="15" spans="2:16" ht="12.75">
      <c r="B15" s="2"/>
      <c r="D15" s="2"/>
      <c r="G15" s="2"/>
      <c r="H15" s="2"/>
      <c r="K15" s="3"/>
      <c r="M15" s="3"/>
      <c r="N15" s="4"/>
      <c r="P15" s="3"/>
    </row>
    <row r="16" spans="1:16" ht="21.75" customHeight="1">
      <c r="A16" s="9" t="s">
        <v>21</v>
      </c>
      <c r="B16" s="5">
        <v>50</v>
      </c>
      <c r="C16" s="5">
        <f>B16-D16</f>
        <v>6</v>
      </c>
      <c r="D16" s="5">
        <v>44</v>
      </c>
      <c r="G16" s="5">
        <v>37</v>
      </c>
      <c r="H16" s="6">
        <f>G16/B16</f>
        <v>0.74</v>
      </c>
      <c r="I16" s="38">
        <f>B16*I24</f>
        <v>87.5</v>
      </c>
      <c r="K16" s="3"/>
      <c r="M16" s="10">
        <f>G16*M24</f>
        <v>51.8</v>
      </c>
      <c r="N16" s="6">
        <f>M16/I16</f>
        <v>0.592</v>
      </c>
      <c r="O16" s="20">
        <f>G16</f>
        <v>37</v>
      </c>
      <c r="P16" s="6">
        <f>O16/B16</f>
        <v>0.74</v>
      </c>
    </row>
    <row r="17" spans="1:16" ht="19.5" customHeight="1">
      <c r="A17" s="9" t="s">
        <v>22</v>
      </c>
      <c r="B17" s="5">
        <v>150</v>
      </c>
      <c r="C17" s="5">
        <f>B17-D17</f>
        <v>14</v>
      </c>
      <c r="D17" s="5">
        <v>136</v>
      </c>
      <c r="G17" s="5">
        <v>108</v>
      </c>
      <c r="H17" s="6">
        <f>G17/B17</f>
        <v>0.72</v>
      </c>
      <c r="I17" s="37">
        <f>B17*I24</f>
        <v>262.5</v>
      </c>
      <c r="K17" s="3"/>
      <c r="M17" s="10">
        <f>G17*M25</f>
        <v>172.8</v>
      </c>
      <c r="N17" s="6">
        <f>M17/I17</f>
        <v>0.6582857142857144</v>
      </c>
      <c r="O17" s="20">
        <f>G17</f>
        <v>108</v>
      </c>
      <c r="P17" s="6">
        <f>O17/B17</f>
        <v>0.72</v>
      </c>
    </row>
    <row r="18" spans="1:16" ht="21" customHeight="1">
      <c r="A18" s="9" t="s">
        <v>23</v>
      </c>
      <c r="B18" s="5">
        <v>275</v>
      </c>
      <c r="C18" s="5">
        <f>B18-D18</f>
        <v>-2</v>
      </c>
      <c r="D18" s="5">
        <v>277</v>
      </c>
      <c r="G18" s="5">
        <v>223</v>
      </c>
      <c r="H18" s="6">
        <f>G18/B18</f>
        <v>0.8109090909090909</v>
      </c>
      <c r="I18" s="38">
        <f>B18*I24</f>
        <v>481.25</v>
      </c>
      <c r="K18" s="3"/>
      <c r="M18" s="10">
        <f>G18*M26</f>
        <v>410.32</v>
      </c>
      <c r="N18" s="6">
        <f>M18/I18</f>
        <v>0.852612987012987</v>
      </c>
      <c r="O18" s="20">
        <f>G18</f>
        <v>223</v>
      </c>
      <c r="P18" s="6">
        <f>O18/B18</f>
        <v>0.8109090909090909</v>
      </c>
    </row>
    <row r="19" spans="1:16" ht="20.25" customHeight="1">
      <c r="A19" s="32" t="s">
        <v>24</v>
      </c>
      <c r="B19" s="33"/>
      <c r="C19" s="33"/>
      <c r="D19" s="33"/>
      <c r="E19" s="33"/>
      <c r="F19" s="33"/>
      <c r="G19" s="33"/>
      <c r="H19" s="34">
        <f>AVERAGE(H16:H18)</f>
        <v>0.756969696969697</v>
      </c>
      <c r="I19" s="35"/>
      <c r="J19" s="33"/>
      <c r="K19" s="36"/>
      <c r="L19" s="33"/>
      <c r="M19" s="36"/>
      <c r="N19" s="34">
        <f>AVERAGE(N16:N18)</f>
        <v>0.7009662337662338</v>
      </c>
      <c r="O19" s="35"/>
      <c r="P19" s="34">
        <f>AVERAGE(P16:P18)</f>
        <v>0.756969696969697</v>
      </c>
    </row>
    <row r="20" spans="11:16" ht="24" customHeight="1">
      <c r="K20" s="3"/>
      <c r="M20" s="3"/>
      <c r="N20" s="4"/>
      <c r="P20" s="3"/>
    </row>
    <row r="21" spans="9:16" ht="17.25" customHeight="1">
      <c r="I21" t="s">
        <v>28</v>
      </c>
      <c r="M21" t="s">
        <v>29</v>
      </c>
      <c r="N21" s="14"/>
      <c r="P21" s="3"/>
    </row>
    <row r="22" spans="9:16" ht="12.75">
      <c r="I22" t="s">
        <v>34</v>
      </c>
      <c r="K22" s="3"/>
      <c r="M22" t="s">
        <v>34</v>
      </c>
      <c r="N22" s="14"/>
      <c r="P22" s="3"/>
    </row>
    <row r="23" spans="9:16" ht="12.75">
      <c r="I23" t="s">
        <v>7</v>
      </c>
      <c r="K23" s="3"/>
      <c r="M23" t="s">
        <v>30</v>
      </c>
      <c r="N23" s="14"/>
      <c r="P23" s="3"/>
    </row>
    <row r="24" spans="8:16" ht="12.75">
      <c r="H24" t="s">
        <v>31</v>
      </c>
      <c r="I24" s="5">
        <v>1.75</v>
      </c>
      <c r="K24" s="3"/>
      <c r="L24" t="s">
        <v>31</v>
      </c>
      <c r="M24" s="5">
        <v>1.4</v>
      </c>
      <c r="N24" s="14"/>
      <c r="P24" s="3"/>
    </row>
    <row r="25" spans="11:13" ht="12.75">
      <c r="K25" s="3"/>
      <c r="L25" t="s">
        <v>32</v>
      </c>
      <c r="M25" s="5">
        <v>1.6</v>
      </c>
    </row>
    <row r="26" spans="8:13" ht="12.75">
      <c r="H26" s="8"/>
      <c r="K26" s="3"/>
      <c r="L26" t="s">
        <v>33</v>
      </c>
      <c r="M26" s="5">
        <v>1.84</v>
      </c>
    </row>
    <row r="27" ht="12.75">
      <c r="K27" s="3"/>
    </row>
    <row r="28" ht="12.75">
      <c r="K28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A1" sqref="A1"/>
    </sheetView>
  </sheetViews>
  <sheetFormatPr defaultColWidth="9.140625" defaultRowHeight="12.75"/>
  <cols>
    <col min="1" max="1" width="32.57421875" style="0" customWidth="1"/>
    <col min="2" max="2" width="8.7109375" style="0" customWidth="1"/>
    <col min="3" max="3" width="11.00390625" style="0" customWidth="1"/>
    <col min="4" max="4" width="10.28125" style="0" customWidth="1"/>
    <col min="5" max="5" width="21.28125" style="0" customWidth="1"/>
    <col min="6" max="6" width="18.28125" style="0" customWidth="1"/>
    <col min="7" max="7" width="14.421875" style="0" customWidth="1"/>
    <col min="8" max="8" width="11.8515625" style="0" customWidth="1"/>
    <col min="10" max="10" width="12.421875" style="0" customWidth="1"/>
    <col min="11" max="11" width="10.421875" style="0" customWidth="1"/>
    <col min="12" max="12" width="13.57421875" style="0" customWidth="1"/>
    <col min="13" max="13" width="12.8515625" style="0" customWidth="1"/>
    <col min="14" max="14" width="15.57421875" style="0" customWidth="1"/>
    <col min="15" max="15" width="12.140625" style="0" customWidth="1"/>
    <col min="16" max="16" width="10.57421875" style="0" customWidth="1"/>
    <col min="17" max="17" width="10.140625" style="0" customWidth="1"/>
    <col min="18" max="18" width="10.28125" style="0" customWidth="1"/>
  </cols>
  <sheetData>
    <row r="1" spans="1:15" ht="26.25" customHeight="1">
      <c r="A1" s="40" t="s">
        <v>35</v>
      </c>
      <c r="F1" s="13" t="s">
        <v>5</v>
      </c>
      <c r="I1" s="17"/>
      <c r="J1" s="13" t="s">
        <v>6</v>
      </c>
      <c r="K1" s="1"/>
      <c r="L1" s="1"/>
      <c r="M1" s="1"/>
      <c r="N1" s="18"/>
      <c r="O1" s="13" t="s">
        <v>12</v>
      </c>
    </row>
    <row r="2" spans="2:16" ht="54.75" customHeight="1">
      <c r="B2" s="9" t="s">
        <v>7</v>
      </c>
      <c r="C2" s="9" t="s">
        <v>8</v>
      </c>
      <c r="D2" s="9" t="s">
        <v>9</v>
      </c>
      <c r="E2" s="12" t="s">
        <v>3</v>
      </c>
      <c r="F2" s="12" t="s">
        <v>10</v>
      </c>
      <c r="G2" s="9" t="s">
        <v>26</v>
      </c>
      <c r="H2" s="9" t="s">
        <v>11</v>
      </c>
      <c r="I2" s="39" t="s">
        <v>27</v>
      </c>
      <c r="J2" s="12" t="s">
        <v>13</v>
      </c>
      <c r="K2" s="9" t="s">
        <v>8</v>
      </c>
      <c r="L2" s="12" t="s">
        <v>19</v>
      </c>
      <c r="M2" s="16" t="s">
        <v>15</v>
      </c>
      <c r="N2" s="19" t="s">
        <v>14</v>
      </c>
      <c r="O2" s="12" t="s">
        <v>18</v>
      </c>
      <c r="P2" s="12" t="s">
        <v>17</v>
      </c>
    </row>
    <row r="3" spans="1:16" ht="21.75" customHeight="1">
      <c r="A3" s="9" t="s">
        <v>4</v>
      </c>
      <c r="B3" s="5">
        <v>30</v>
      </c>
      <c r="D3" s="3"/>
      <c r="I3" s="20">
        <v>32</v>
      </c>
      <c r="J3" s="1"/>
      <c r="K3" s="1"/>
      <c r="L3" s="1"/>
      <c r="M3" s="5">
        <v>25</v>
      </c>
      <c r="N3" s="21">
        <f>M3/I3</f>
        <v>0.78125</v>
      </c>
      <c r="O3" s="5">
        <f>M3</f>
        <v>25</v>
      </c>
      <c r="P3" s="6">
        <f>O3/B3</f>
        <v>0.8333333333333334</v>
      </c>
    </row>
    <row r="4" spans="4:16" ht="25.5" customHeight="1">
      <c r="D4" s="3"/>
      <c r="I4" s="22"/>
      <c r="J4" s="4"/>
      <c r="K4" s="3"/>
      <c r="L4" s="1"/>
      <c r="M4" s="1"/>
      <c r="N4" s="23"/>
      <c r="O4" s="3"/>
      <c r="P4" s="15"/>
    </row>
    <row r="5" spans="1:16" ht="22.5" customHeight="1">
      <c r="A5" s="9" t="s">
        <v>16</v>
      </c>
      <c r="B5" s="5">
        <v>62</v>
      </c>
      <c r="I5" s="20">
        <v>68</v>
      </c>
      <c r="J5" s="1"/>
      <c r="K5" s="1"/>
      <c r="L5" s="1"/>
      <c r="M5" s="1"/>
      <c r="N5" s="18"/>
      <c r="O5" s="5">
        <v>44</v>
      </c>
      <c r="P5" s="6">
        <f>O5/B5</f>
        <v>0.7096774193548387</v>
      </c>
    </row>
    <row r="6" spans="9:16" ht="24.75" customHeight="1">
      <c r="I6" s="17"/>
      <c r="J6" s="1"/>
      <c r="K6" s="1"/>
      <c r="L6" s="1"/>
      <c r="M6" s="1"/>
      <c r="N6" s="18"/>
      <c r="O6" s="3"/>
      <c r="P6" s="15"/>
    </row>
    <row r="7" spans="1:16" ht="24" customHeight="1">
      <c r="A7" s="9" t="s">
        <v>0</v>
      </c>
      <c r="B7" s="5">
        <v>62</v>
      </c>
      <c r="C7" s="5">
        <v>10</v>
      </c>
      <c r="D7" s="5">
        <f>B7-C7</f>
        <v>52</v>
      </c>
      <c r="E7" s="1"/>
      <c r="F7" s="5">
        <f>D7-E7</f>
        <v>52</v>
      </c>
      <c r="G7" s="10">
        <f>F7*0.98</f>
        <v>50.96</v>
      </c>
      <c r="H7" s="6">
        <f>G7/B7</f>
        <v>0.8219354838709677</v>
      </c>
      <c r="I7" s="20">
        <v>68</v>
      </c>
      <c r="J7" s="5">
        <v>61</v>
      </c>
      <c r="K7" s="5">
        <f>I7-J7</f>
        <v>7</v>
      </c>
      <c r="L7" s="5">
        <v>12</v>
      </c>
      <c r="M7" s="5">
        <f>J7-L7</f>
        <v>49</v>
      </c>
      <c r="N7" s="21">
        <f>M7/I7</f>
        <v>0.7205882352941176</v>
      </c>
      <c r="O7" s="5">
        <f>M7</f>
        <v>49</v>
      </c>
      <c r="P7" s="6">
        <f>O7/B7</f>
        <v>0.7903225806451613</v>
      </c>
    </row>
    <row r="8" spans="1:16" ht="33.75" customHeight="1">
      <c r="A8" s="9" t="s">
        <v>2</v>
      </c>
      <c r="B8" s="5">
        <v>92</v>
      </c>
      <c r="C8" s="5">
        <v>7</v>
      </c>
      <c r="D8" s="5">
        <f>B8-C8</f>
        <v>85</v>
      </c>
      <c r="E8" s="5">
        <v>4</v>
      </c>
      <c r="F8" s="5">
        <f>D8-E8</f>
        <v>81</v>
      </c>
      <c r="G8" s="10">
        <f>F8*0.98</f>
        <v>79.38</v>
      </c>
      <c r="H8" s="6">
        <f>G8/B8</f>
        <v>0.8628260869565217</v>
      </c>
      <c r="I8" s="20">
        <v>100</v>
      </c>
      <c r="J8" s="5">
        <v>100</v>
      </c>
      <c r="K8" s="5">
        <f>I8-J8</f>
        <v>0</v>
      </c>
      <c r="L8" s="5">
        <v>21</v>
      </c>
      <c r="M8" s="5">
        <f>J8-L8</f>
        <v>79</v>
      </c>
      <c r="N8" s="21">
        <f>M8/I8</f>
        <v>0.79</v>
      </c>
      <c r="O8" s="5">
        <f>M8</f>
        <v>79</v>
      </c>
      <c r="P8" s="6">
        <f>O8/B8</f>
        <v>0.8586956521739131</v>
      </c>
    </row>
    <row r="9" spans="1:16" ht="21.75" customHeight="1">
      <c r="A9" s="9" t="s">
        <v>1</v>
      </c>
      <c r="B9" s="5">
        <v>62</v>
      </c>
      <c r="C9" s="5">
        <v>10</v>
      </c>
      <c r="D9" s="5">
        <f>B9-C9</f>
        <v>52</v>
      </c>
      <c r="E9" s="1"/>
      <c r="F9" s="5">
        <f>D9-E9</f>
        <v>52</v>
      </c>
      <c r="G9" s="10">
        <f>F9*0.98</f>
        <v>50.96</v>
      </c>
      <c r="H9" s="6">
        <f>G9/B9</f>
        <v>0.8219354838709677</v>
      </c>
      <c r="I9" s="20">
        <v>68</v>
      </c>
      <c r="J9" s="5">
        <v>54</v>
      </c>
      <c r="K9" s="5">
        <f>I9-J9</f>
        <v>14</v>
      </c>
      <c r="L9" s="5">
        <v>12</v>
      </c>
      <c r="M9" s="5">
        <f>J9-L9</f>
        <v>42</v>
      </c>
      <c r="N9" s="21">
        <f>M9/I9</f>
        <v>0.6176470588235294</v>
      </c>
      <c r="O9" s="5">
        <f>M9</f>
        <v>42</v>
      </c>
      <c r="P9" s="6">
        <f>O9/B9</f>
        <v>0.6774193548387096</v>
      </c>
    </row>
    <row r="10" spans="1:15" ht="13.5" customHeight="1">
      <c r="A10" s="3"/>
      <c r="B10" s="3"/>
      <c r="C10" s="3"/>
      <c r="D10" s="3"/>
      <c r="E10" s="3"/>
      <c r="F10" s="3"/>
      <c r="G10" s="3"/>
      <c r="H10" s="3"/>
      <c r="I10" s="22"/>
      <c r="J10" s="3"/>
      <c r="K10" s="3"/>
      <c r="L10" s="3"/>
      <c r="M10" s="4"/>
      <c r="N10" s="18"/>
      <c r="O10" s="15"/>
    </row>
    <row r="11" spans="1:16" ht="21.75" customHeight="1" thickBot="1">
      <c r="A11" s="9" t="s">
        <v>20</v>
      </c>
      <c r="B11" s="5">
        <v>154</v>
      </c>
      <c r="D11" s="3"/>
      <c r="F11" s="7"/>
      <c r="G11" s="7"/>
      <c r="H11" s="31"/>
      <c r="I11" s="20">
        <v>168</v>
      </c>
      <c r="J11" s="7"/>
      <c r="K11" s="7"/>
      <c r="L11" s="7"/>
      <c r="M11" s="7"/>
      <c r="N11" s="31"/>
      <c r="O11" s="5">
        <v>84</v>
      </c>
      <c r="P11" s="6">
        <f>O11/B11</f>
        <v>0.5454545454545454</v>
      </c>
    </row>
    <row r="12" spans="1:16" ht="17.25" customHeight="1" thickBot="1">
      <c r="A12" s="24" t="s">
        <v>25</v>
      </c>
      <c r="B12" s="25"/>
      <c r="C12" s="25"/>
      <c r="D12" s="25"/>
      <c r="E12" s="25"/>
      <c r="F12" s="25"/>
      <c r="G12" s="25"/>
      <c r="H12" s="26">
        <f>AVERAGE(H3:H11)</f>
        <v>0.8355656848994858</v>
      </c>
      <c r="I12" s="27"/>
      <c r="J12" s="28"/>
      <c r="K12" s="28"/>
      <c r="L12" s="28"/>
      <c r="M12" s="29"/>
      <c r="N12" s="30">
        <f>AVERAGE(N3:N11)</f>
        <v>0.7273713235294118</v>
      </c>
      <c r="O12" s="25"/>
      <c r="P12" s="26">
        <f>AVERAGE(P3:P11)</f>
        <v>0.7358171476334169</v>
      </c>
    </row>
    <row r="13" spans="1:16" ht="12.75">
      <c r="A13" s="11"/>
      <c r="J13" s="3"/>
      <c r="K13" s="3"/>
      <c r="L13" s="3"/>
      <c r="M13" s="3"/>
      <c r="N13" s="4"/>
      <c r="P13" s="3"/>
    </row>
    <row r="14" spans="1:16" ht="12.75">
      <c r="A14" s="11"/>
      <c r="K14" s="3"/>
      <c r="M14" s="3"/>
      <c r="N14" s="4"/>
      <c r="P14" s="3"/>
    </row>
    <row r="15" spans="2:16" ht="12.75">
      <c r="B15" s="2"/>
      <c r="D15" s="2"/>
      <c r="G15" s="2"/>
      <c r="H15" s="2"/>
      <c r="K15" s="3"/>
      <c r="M15" s="3"/>
      <c r="N15" s="4"/>
      <c r="P15" s="3"/>
    </row>
    <row r="16" spans="1:16" ht="21.75" customHeight="1">
      <c r="A16" s="9" t="s">
        <v>21</v>
      </c>
      <c r="B16" s="5">
        <v>50</v>
      </c>
      <c r="C16" s="5">
        <f>B16-D16</f>
        <v>6</v>
      </c>
      <c r="D16" s="5">
        <v>44</v>
      </c>
      <c r="G16" s="5">
        <v>37</v>
      </c>
      <c r="H16" s="6">
        <f>G16/B16</f>
        <v>0.74</v>
      </c>
      <c r="I16" s="38">
        <f>B16*I24</f>
        <v>87.5</v>
      </c>
      <c r="K16" s="3"/>
      <c r="M16" s="10">
        <f>G16*M24</f>
        <v>51.8</v>
      </c>
      <c r="N16" s="6">
        <f>M16/I16</f>
        <v>0.592</v>
      </c>
      <c r="O16" s="20">
        <f>G16</f>
        <v>37</v>
      </c>
      <c r="P16" s="6">
        <f>O16/B16</f>
        <v>0.74</v>
      </c>
    </row>
    <row r="17" spans="1:16" ht="19.5" customHeight="1">
      <c r="A17" s="9" t="s">
        <v>22</v>
      </c>
      <c r="B17" s="5">
        <v>150</v>
      </c>
      <c r="C17" s="5">
        <f>B17-D17</f>
        <v>14</v>
      </c>
      <c r="D17" s="5">
        <v>136</v>
      </c>
      <c r="G17" s="5">
        <v>108</v>
      </c>
      <c r="H17" s="6">
        <f>G17/B17</f>
        <v>0.72</v>
      </c>
      <c r="I17" s="37">
        <f>B17*I24</f>
        <v>262.5</v>
      </c>
      <c r="K17" s="3"/>
      <c r="M17" s="10">
        <f>G17*M25</f>
        <v>172.8</v>
      </c>
      <c r="N17" s="6">
        <f>M17/I17</f>
        <v>0.6582857142857144</v>
      </c>
      <c r="O17" s="20">
        <f>G17</f>
        <v>108</v>
      </c>
      <c r="P17" s="6">
        <f>O17/B17</f>
        <v>0.72</v>
      </c>
    </row>
    <row r="18" spans="1:16" ht="21" customHeight="1">
      <c r="A18" s="9" t="s">
        <v>23</v>
      </c>
      <c r="B18" s="5">
        <v>275</v>
      </c>
      <c r="C18" s="5">
        <f>B18-D18</f>
        <v>-2</v>
      </c>
      <c r="D18" s="5">
        <v>277</v>
      </c>
      <c r="G18" s="5">
        <v>223</v>
      </c>
      <c r="H18" s="6">
        <f>G18/B18</f>
        <v>0.8109090909090909</v>
      </c>
      <c r="I18" s="38">
        <f>B18*I24</f>
        <v>481.25</v>
      </c>
      <c r="K18" s="3"/>
      <c r="M18" s="10">
        <f>G18*M26</f>
        <v>410.32</v>
      </c>
      <c r="N18" s="6">
        <f>M18/I18</f>
        <v>0.852612987012987</v>
      </c>
      <c r="O18" s="20">
        <f>G18</f>
        <v>223</v>
      </c>
      <c r="P18" s="6">
        <f>O18/B18</f>
        <v>0.8109090909090909</v>
      </c>
    </row>
    <row r="19" spans="1:16" ht="20.25" customHeight="1">
      <c r="A19" s="32" t="s">
        <v>24</v>
      </c>
      <c r="B19" s="33"/>
      <c r="C19" s="33"/>
      <c r="D19" s="33"/>
      <c r="E19" s="33"/>
      <c r="F19" s="33"/>
      <c r="G19" s="33"/>
      <c r="H19" s="34">
        <f>AVERAGE(H16:H18)</f>
        <v>0.756969696969697</v>
      </c>
      <c r="I19" s="35"/>
      <c r="J19" s="33"/>
      <c r="K19" s="36"/>
      <c r="L19" s="33"/>
      <c r="M19" s="36"/>
      <c r="N19" s="34">
        <f>AVERAGE(N16:N18)</f>
        <v>0.7009662337662338</v>
      </c>
      <c r="O19" s="35"/>
      <c r="P19" s="34">
        <f>AVERAGE(P16:P18)</f>
        <v>0.756969696969697</v>
      </c>
    </row>
    <row r="20" spans="11:16" ht="24" customHeight="1">
      <c r="K20" s="3"/>
      <c r="M20" s="3"/>
      <c r="N20" s="4"/>
      <c r="P20" s="3"/>
    </row>
    <row r="21" spans="9:16" ht="17.25" customHeight="1">
      <c r="I21" t="s">
        <v>28</v>
      </c>
      <c r="M21" t="s">
        <v>29</v>
      </c>
      <c r="N21" s="14"/>
      <c r="P21" s="3"/>
    </row>
    <row r="22" spans="9:16" ht="12.75">
      <c r="I22" t="s">
        <v>34</v>
      </c>
      <c r="K22" s="3"/>
      <c r="M22" t="s">
        <v>34</v>
      </c>
      <c r="N22" s="14"/>
      <c r="P22" s="3"/>
    </row>
    <row r="23" spans="9:16" ht="12.75">
      <c r="I23" t="s">
        <v>7</v>
      </c>
      <c r="K23" s="3"/>
      <c r="M23" t="s">
        <v>30</v>
      </c>
      <c r="N23" s="14"/>
      <c r="P23" s="3"/>
    </row>
    <row r="24" spans="8:16" ht="12.75">
      <c r="H24" t="s">
        <v>31</v>
      </c>
      <c r="I24" s="5">
        <v>1.75</v>
      </c>
      <c r="K24" s="3"/>
      <c r="L24" t="s">
        <v>31</v>
      </c>
      <c r="M24" s="5">
        <v>1.4</v>
      </c>
      <c r="N24" s="14"/>
      <c r="P24" s="3"/>
    </row>
    <row r="25" spans="11:13" ht="12.75">
      <c r="K25" s="3"/>
      <c r="L25" t="s">
        <v>32</v>
      </c>
      <c r="M25" s="5">
        <v>1.6</v>
      </c>
    </row>
    <row r="26" spans="8:13" ht="12.75">
      <c r="H26" s="8"/>
      <c r="K26" s="3"/>
      <c r="L26" t="s">
        <v>33</v>
      </c>
      <c r="M26" s="5">
        <v>1.84</v>
      </c>
    </row>
    <row r="27" ht="12.75">
      <c r="K27" s="3"/>
    </row>
    <row r="28" ht="12.75">
      <c r="K28" s="3"/>
    </row>
  </sheetData>
  <sheetProtection password="CF66" sheet="1" objects="1" scenarios="1"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egyptian hak</dc:creator>
  <cp:keywords/>
  <dc:description/>
  <cp:lastModifiedBy>Valentine Prigarin</cp:lastModifiedBy>
  <dcterms:created xsi:type="dcterms:W3CDTF">2006-12-09T09:53:33Z</dcterms:created>
  <dcterms:modified xsi:type="dcterms:W3CDTF">2012-10-03T15:54:43Z</dcterms:modified>
  <cp:category/>
  <cp:version/>
  <cp:contentType/>
  <cp:contentStatus/>
</cp:coreProperties>
</file>