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основная" sheetId="1" r:id="rId1"/>
    <sheet name="protected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F32" authorId="0">
      <text>
        <r>
          <rPr>
            <sz val="8"/>
            <rFont val="Tahoma"/>
            <family val="2"/>
          </rPr>
          <t>см. клетку Е 17 и график на милиметровке</t>
        </r>
      </text>
    </comment>
    <comment ref="F31" authorId="0">
      <text>
        <r>
          <rPr>
            <sz val="8"/>
            <rFont val="Tahoma"/>
            <family val="2"/>
          </rPr>
          <t>см.Н.Иванов, стр.1</t>
        </r>
      </text>
    </comment>
    <comment ref="F33" authorId="0">
      <text>
        <r>
          <rPr>
            <sz val="8"/>
            <rFont val="Tahoma"/>
            <family val="2"/>
          </rPr>
          <t xml:space="preserve">посчитано на милиметровке - проекция 0/4
</t>
        </r>
      </text>
    </comment>
    <comment ref="C25" authorId="0">
      <text>
        <r>
          <rPr>
            <sz val="8"/>
            <rFont val="Tahoma"/>
            <family val="2"/>
          </rPr>
          <t>взято с "Нормальное рассеивание" , хотя немного отличается от текста 6/9-06</t>
        </r>
      </text>
    </comment>
    <comment ref="D25" authorId="0">
      <text>
        <r>
          <rPr>
            <b/>
            <sz val="8"/>
            <rFont val="Tahoma"/>
            <family val="0"/>
          </rPr>
          <t>немного отличается от 6/9-06 - там был 21,2 снаряда</t>
        </r>
      </text>
    </comment>
    <comment ref="C20" authorId="0">
      <text>
        <r>
          <rPr>
            <sz val="9"/>
            <rFont val="Tahoma"/>
            <family val="2"/>
          </rPr>
          <t xml:space="preserve">Здесь все сноски для дистанций 50, 100 и 400 метров даны в XL "Нормальное рассеивание".
А для промежуточных дистанций мне пришлось немного "подглаживать" кривую % попаданий.
Это чтобы избежать искажения кривой t потребное = f (дистанции).  
Рассчёт - это рассчёт и 100% точности добиться всё же не удасться. </t>
        </r>
      </text>
    </comment>
    <comment ref="A1" authorId="0">
      <text>
        <r>
          <rPr>
            <b/>
            <sz val="8"/>
            <rFont val="Tahoma"/>
            <family val="0"/>
          </rPr>
          <t>см.31 авг 2006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точно как 6/9-06
</t>
        </r>
      </text>
    </comment>
    <comment ref="C22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C23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G25" authorId="0">
      <text>
        <r>
          <rPr>
            <b/>
            <sz val="8"/>
            <rFont val="Tahoma"/>
            <family val="0"/>
          </rPr>
          <t>точно, как 6/9-06</t>
        </r>
      </text>
    </comment>
    <comment ref="K20" authorId="0">
      <text>
        <r>
          <rPr>
            <sz val="8"/>
            <rFont val="Tahoma"/>
            <family val="0"/>
          </rPr>
          <t xml:space="preserve">Всё с XL "Нормальное рассеивание, истребитель"
</t>
        </r>
      </text>
    </comment>
    <comment ref="H24" authorId="0">
      <text>
        <r>
          <rPr>
            <b/>
            <sz val="8"/>
            <rFont val="Tahoma"/>
            <family val="0"/>
          </rPr>
          <t>Это с XL "Нормальное рассеивание"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F32" authorId="0">
      <text>
        <r>
          <rPr>
            <sz val="8"/>
            <rFont val="Tahoma"/>
            <family val="2"/>
          </rPr>
          <t>см. клетку Е 17 и график на милиметровке</t>
        </r>
      </text>
    </comment>
    <comment ref="F31" authorId="0">
      <text>
        <r>
          <rPr>
            <sz val="8"/>
            <rFont val="Tahoma"/>
            <family val="2"/>
          </rPr>
          <t>см.Н.Иванов, стр.1</t>
        </r>
      </text>
    </comment>
    <comment ref="F33" authorId="0">
      <text>
        <r>
          <rPr>
            <sz val="8"/>
            <rFont val="Tahoma"/>
            <family val="2"/>
          </rPr>
          <t xml:space="preserve">посчитано на милиметровке - проекция 0/4
</t>
        </r>
      </text>
    </comment>
    <comment ref="C25" authorId="0">
      <text>
        <r>
          <rPr>
            <sz val="8"/>
            <rFont val="Tahoma"/>
            <family val="2"/>
          </rPr>
          <t>взято с "Нормальное рассеивание" , хотя немного отличается от текста 6/9-06</t>
        </r>
      </text>
    </comment>
    <comment ref="D25" authorId="0">
      <text>
        <r>
          <rPr>
            <b/>
            <sz val="8"/>
            <rFont val="Tahoma"/>
            <family val="0"/>
          </rPr>
          <t>немного отличается от 6/9-06 - там был 21,2 снаряда</t>
        </r>
      </text>
    </comment>
    <comment ref="C20" authorId="0">
      <text>
        <r>
          <rPr>
            <sz val="9"/>
            <rFont val="Tahoma"/>
            <family val="2"/>
          </rPr>
          <t xml:space="preserve">Здесь все сноски для дистанций 50, 100 и 400 метров даны в XL "Нормальное рассеивание".
А для промежуточных дистанций мне пришлось немного "подглаживать" кривую % попаданий.
Это чтобы избежать искажения кривой t потребное = f (дистанции).  
Рассчёт - это рассчёт и 100% точности добиться всё же не удасться. </t>
        </r>
      </text>
    </comment>
    <comment ref="A1" authorId="0">
      <text>
        <r>
          <rPr>
            <b/>
            <sz val="8"/>
            <rFont val="Tahoma"/>
            <family val="0"/>
          </rPr>
          <t>см.31 авг 2006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точно как 6/9-06
</t>
        </r>
      </text>
    </comment>
    <comment ref="C22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C23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G25" authorId="0">
      <text>
        <r>
          <rPr>
            <b/>
            <sz val="8"/>
            <rFont val="Tahoma"/>
            <family val="0"/>
          </rPr>
          <t>точно, как 6/9-06</t>
        </r>
      </text>
    </comment>
    <comment ref="K20" authorId="0">
      <text>
        <r>
          <rPr>
            <sz val="8"/>
            <rFont val="Tahoma"/>
            <family val="0"/>
          </rPr>
          <t xml:space="preserve">Всё с XL "Нормальное рассеивание, истребитель"
</t>
        </r>
      </text>
    </comment>
    <comment ref="H24" authorId="0">
      <text>
        <r>
          <rPr>
            <b/>
            <sz val="8"/>
            <rFont val="Tahoma"/>
            <family val="0"/>
          </rPr>
          <t>Это с XL "Нормальное рассеивание"</t>
        </r>
      </text>
    </comment>
  </commentList>
</comments>
</file>

<file path=xl/sharedStrings.xml><?xml version="1.0" encoding="utf-8"?>
<sst xmlns="http://schemas.openxmlformats.org/spreadsheetml/2006/main" count="66" uniqueCount="33">
  <si>
    <t>дистанция</t>
  </si>
  <si>
    <t>Sin 6 град =</t>
  </si>
  <si>
    <t>S истр.в плане</t>
  </si>
  <si>
    <r>
      <t xml:space="preserve">S истр. </t>
    </r>
    <r>
      <rPr>
        <sz val="10"/>
        <rFont val="Arial"/>
        <family val="2"/>
      </rPr>
      <t>0</t>
    </r>
    <r>
      <rPr>
        <sz val="8"/>
        <rFont val="Arial"/>
        <family val="0"/>
      </rPr>
      <t xml:space="preserve"> град</t>
    </r>
  </si>
  <si>
    <r>
      <t xml:space="preserve">S истр. </t>
    </r>
    <r>
      <rPr>
        <sz val="10"/>
        <rFont val="Arial"/>
        <family val="2"/>
      </rPr>
      <t>6</t>
    </r>
    <r>
      <rPr>
        <sz val="8"/>
        <rFont val="Arial"/>
        <family val="0"/>
      </rPr>
      <t xml:space="preserve"> град</t>
    </r>
  </si>
  <si>
    <t>средний расход снарядов на попадание</t>
  </si>
  <si>
    <t>t подлётное по графику на милиметровке (для осреднённой Н в примерно 6 км)</t>
  </si>
  <si>
    <t>Темп 2 * 23 мм</t>
  </si>
  <si>
    <t>Темп 37 мм</t>
  </si>
  <si>
    <t>0 метров</t>
  </si>
  <si>
    <t>50 м</t>
  </si>
  <si>
    <t>100 м</t>
  </si>
  <si>
    <t>400 м</t>
  </si>
  <si>
    <t>ракурс.соотн S</t>
  </si>
  <si>
    <r>
      <t xml:space="preserve">общее время при </t>
    </r>
    <r>
      <rPr>
        <sz val="9"/>
        <color indexed="10"/>
        <rFont val="Arial"/>
        <family val="2"/>
      </rPr>
      <t>ракурсе 0</t>
    </r>
    <r>
      <rPr>
        <sz val="9"/>
        <rFont val="Arial"/>
        <family val="0"/>
      </rPr>
      <t xml:space="preserve"> с учётом подлётного</t>
    </r>
  </si>
  <si>
    <r>
      <t xml:space="preserve">потребное время для уничтожения при залповой стрельбе </t>
    </r>
    <r>
      <rPr>
        <sz val="8"/>
        <rFont val="Arial"/>
        <family val="2"/>
      </rPr>
      <t>(по формуле "бассейнов" от 31/8-06 и 6/9-06 )</t>
    </r>
  </si>
  <si>
    <r>
      <t xml:space="preserve">потребное время при залповой стрельбе с учётом </t>
    </r>
    <r>
      <rPr>
        <sz val="8"/>
        <color indexed="10"/>
        <rFont val="Arial"/>
        <family val="2"/>
      </rPr>
      <t>коэфф.ракурсов</t>
    </r>
  </si>
  <si>
    <r>
      <t xml:space="preserve">Среднее потребное количество попаданий для уничтожения истребителя с ГТД и весом 6т снарядами </t>
    </r>
    <r>
      <rPr>
        <b/>
        <sz val="9"/>
        <color indexed="10"/>
        <rFont val="Arial"/>
        <family val="2"/>
      </rPr>
      <t>23 мм</t>
    </r>
    <r>
      <rPr>
        <sz val="9"/>
        <rFont val="Arial"/>
        <family val="2"/>
      </rPr>
      <t>.</t>
    </r>
  </si>
  <si>
    <r>
      <t xml:space="preserve">Среднее потребное количество попаданий для уничтожения истребителя с ГТД и весом 6т снарядами </t>
    </r>
    <r>
      <rPr>
        <b/>
        <sz val="9"/>
        <color indexed="10"/>
        <rFont val="Arial"/>
        <family val="2"/>
      </rPr>
      <t>37 мм</t>
    </r>
    <r>
      <rPr>
        <sz val="9"/>
        <rFont val="Arial"/>
        <family val="2"/>
      </rPr>
      <t>.</t>
    </r>
  </si>
  <si>
    <r>
      <t>№2</t>
    </r>
    <r>
      <rPr>
        <sz val="10"/>
        <rFont val="Arial"/>
        <family val="0"/>
      </rPr>
      <t xml:space="preserve"> темп Сэйбра</t>
    </r>
  </si>
  <si>
    <r>
      <t>№1</t>
    </r>
    <r>
      <rPr>
        <sz val="9"/>
        <rFont val="Arial"/>
        <family val="2"/>
      </rPr>
      <t xml:space="preserve"> Среднее потребное количество попаданий для уничтожения истребителя с ГТД и весом 6т снарядами </t>
    </r>
    <r>
      <rPr>
        <b/>
        <sz val="9"/>
        <color indexed="10"/>
        <rFont val="Arial"/>
        <family val="2"/>
      </rPr>
      <t>12 мм</t>
    </r>
    <r>
      <rPr>
        <sz val="9"/>
        <rFont val="Arial"/>
        <family val="2"/>
      </rPr>
      <t>.</t>
    </r>
  </si>
  <si>
    <r>
      <t>№3</t>
    </r>
    <r>
      <rPr>
        <sz val="10"/>
        <rFont val="Arial"/>
        <family val="0"/>
      </rPr>
      <t xml:space="preserve"> Дистанция</t>
    </r>
  </si>
  <si>
    <r>
      <t>№6</t>
    </r>
    <r>
      <rPr>
        <sz val="10"/>
        <rFont val="Arial"/>
        <family val="0"/>
      </rPr>
      <t xml:space="preserve"> F-86</t>
    </r>
  </si>
  <si>
    <t>t уничт. Мига Сэйбром</t>
  </si>
  <si>
    <t>t уничт. Сэйбра 2 * 23 мм</t>
  </si>
  <si>
    <t>t уничт. Сэйбра 37 мм</t>
  </si>
  <si>
    <t>t уничт. Сэйбра залпом МиГа</t>
  </si>
  <si>
    <r>
      <t xml:space="preserve">а это % попаданий под </t>
    </r>
    <r>
      <rPr>
        <sz val="8"/>
        <color indexed="10"/>
        <rFont val="Arial"/>
        <family val="2"/>
      </rPr>
      <t>0/4</t>
    </r>
    <r>
      <rPr>
        <sz val="8"/>
        <rFont val="Arial"/>
        <family val="0"/>
      </rPr>
      <t>, когда S цели около 3,5 кв.м</t>
    </r>
  </si>
  <si>
    <r>
      <t>№4</t>
    </r>
    <r>
      <rPr>
        <sz val="10"/>
        <rFont val="Arial"/>
        <family val="0"/>
      </rPr>
      <t xml:space="preserve"> МиГ-15</t>
    </r>
  </si>
  <si>
    <r>
      <t xml:space="preserve">общее время при ракурсе </t>
    </r>
    <r>
      <rPr>
        <sz val="8"/>
        <color indexed="10"/>
        <rFont val="Arial"/>
        <family val="2"/>
      </rPr>
      <t>6 градусов сверху</t>
    </r>
    <r>
      <rPr>
        <sz val="8"/>
        <rFont val="Arial"/>
        <family val="0"/>
      </rPr>
      <t xml:space="preserve"> с учётом подлётного</t>
    </r>
  </si>
  <si>
    <t xml:space="preserve">200 м </t>
  </si>
  <si>
    <r>
      <t xml:space="preserve">а это % попаданий под </t>
    </r>
    <r>
      <rPr>
        <sz val="8"/>
        <color indexed="10"/>
        <rFont val="Arial"/>
        <family val="2"/>
      </rPr>
      <t>35 градусов сверху</t>
    </r>
    <r>
      <rPr>
        <sz val="8"/>
        <rFont val="Arial"/>
        <family val="0"/>
      </rPr>
      <t>, когда S цели чуть более 20 кв.м</t>
    </r>
  </si>
  <si>
    <r>
      <t xml:space="preserve">% попаданий по Сэйбру </t>
    </r>
    <r>
      <rPr>
        <b/>
        <sz val="8"/>
        <color indexed="10"/>
        <rFont val="Arial"/>
        <family val="2"/>
      </rPr>
      <t>под 6 градусов сверху</t>
    </r>
    <r>
      <rPr>
        <sz val="8"/>
        <rFont val="Arial"/>
        <family val="0"/>
      </rPr>
      <t>. Данные с XL "Нормальное рассеивание, истребитель"</t>
    </r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</si>
</sst>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E+00"/>
    <numFmt numFmtId="177" formatCode="0.0000000"/>
    <numFmt numFmtId="178" formatCode="0.000000"/>
    <numFmt numFmtId="179" formatCode="0.00000000"/>
    <numFmt numFmtId="180" formatCode="0.000000000"/>
    <numFmt numFmtId="181" formatCode="0.0\ 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0.0000000000"/>
  </numFmts>
  <fonts count="2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color indexed="60"/>
      <name val="Arial"/>
      <family val="0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.5"/>
      <name val="Arial"/>
      <family val="0"/>
    </font>
    <font>
      <sz val="8.5"/>
      <name val="Arial"/>
      <family val="0"/>
    </font>
    <font>
      <sz val="5.5"/>
      <name val="Arial"/>
      <family val="0"/>
    </font>
    <font>
      <b/>
      <sz val="8"/>
      <name val="Arial"/>
      <family val="0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indent="1"/>
    </xf>
    <xf numFmtId="172" fontId="6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 indent="1"/>
    </xf>
    <xf numFmtId="17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5" fillId="0" borderId="19" xfId="0" applyNumberFormat="1" applyFont="1" applyFill="1" applyBorder="1" applyAlignment="1">
      <alignment horizontal="left" indent="1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5"/>
          <c:w val="0.984"/>
          <c:h val="0.905"/>
        </c:manualLayout>
      </c:layout>
      <c:scatterChart>
        <c:scatterStyle val="smoothMarker"/>
        <c:varyColors val="0"/>
        <c:ser>
          <c:idx val="0"/>
          <c:order val="0"/>
          <c:tx>
            <c:v>6 градусов сверху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основная!$B$21:$B$25</c:f>
              <c:numCache/>
            </c:numRef>
          </c:xVal>
          <c:yVal>
            <c:numRef>
              <c:f>основная!$C$21:$C$25</c:f>
              <c:numCache/>
            </c:numRef>
          </c:yVal>
          <c:smooth val="1"/>
        </c:ser>
        <c:ser>
          <c:idx val="1"/>
          <c:order val="1"/>
          <c:tx>
            <c:v>точно 0/4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основная!$B$21:$B$25</c:f>
              <c:numCache/>
            </c:numRef>
          </c:xVal>
          <c:yVal>
            <c:numRef>
              <c:f>основная!$H$21:$H$25</c:f>
              <c:numCache/>
            </c:numRef>
          </c:yVal>
          <c:smooth val="1"/>
        </c:ser>
        <c:ser>
          <c:idx val="2"/>
          <c:order val="2"/>
          <c:tx>
            <c:v>35 градусов сверху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основная!$B$21:$B$25</c:f>
              <c:numCache/>
            </c:numRef>
          </c:xVal>
          <c:yVal>
            <c:numRef>
              <c:f>основная!$K$21:$K$25</c:f>
              <c:numCache/>
            </c:numRef>
          </c:yVal>
          <c:smooth val="1"/>
        </c:ser>
        <c:axId val="30198689"/>
        <c:axId val="43603674"/>
      </c:scatterChart>
      <c:valAx>
        <c:axId val="30198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03674"/>
        <c:crosses val="autoZero"/>
        <c:crossBetween val="midCat"/>
        <c:dispUnits/>
      </c:valAx>
      <c:valAx>
        <c:axId val="4360367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№2 - % попаданий</a:t>
                </a:r>
              </a:p>
            </c:rich>
          </c:tx>
          <c:layout>
            <c:manualLayout>
              <c:xMode val="factor"/>
              <c:yMode val="factor"/>
              <c:x val="0.088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98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"/>
          <c:y val="0.291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88"/>
          <c:h val="0.9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основная!$B$21:$B$25</c:f>
              <c:numCache/>
            </c:numRef>
          </c:xVal>
          <c:yVal>
            <c:numRef>
              <c:f>основная!$F$21:$F$25</c:f>
              <c:numCache/>
            </c:numRef>
          </c:yVal>
          <c:smooth val="1"/>
        </c:ser>
        <c:axId val="2381451"/>
        <c:axId val="1524980"/>
      </c:scatterChart>
      <c:valAx>
        <c:axId val="2381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4980"/>
        <c:crosses val="autoZero"/>
        <c:crossBetween val="midCat"/>
        <c:dispUnits/>
      </c:valAx>
      <c:valAx>
        <c:axId val="1524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№1 - t подлётное</a:t>
                </a:r>
              </a:p>
            </c:rich>
          </c:tx>
          <c:layout>
            <c:manualLayout>
              <c:xMode val="factor"/>
              <c:yMode val="factor"/>
              <c:x val="0.076"/>
              <c:y val="0.08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1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985"/>
          <c:h val="0.97725"/>
        </c:manualLayout>
      </c:layout>
      <c:scatterChart>
        <c:scatterStyle val="smoothMarker"/>
        <c:varyColors val="0"/>
        <c:ser>
          <c:idx val="0"/>
          <c:order val="0"/>
          <c:tx>
            <c:v>6 градусов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основная!$B$21:$B$25</c:f>
              <c:numCache/>
            </c:numRef>
          </c:xVal>
          <c:yVal>
            <c:numRef>
              <c:f>основная!$G$21:$G$25</c:f>
              <c:numCache/>
            </c:numRef>
          </c:yVal>
          <c:smooth val="1"/>
        </c:ser>
        <c:ser>
          <c:idx val="1"/>
          <c:order val="1"/>
          <c:tx>
            <c:v>ракурс 0/4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основная!$B$21:$B$25</c:f>
              <c:numCache/>
            </c:numRef>
          </c:xVal>
          <c:yVal>
            <c:numRef>
              <c:f>основная!$J$21:$J$25</c:f>
              <c:numCache/>
            </c:numRef>
          </c:yVal>
          <c:smooth val="1"/>
        </c:ser>
        <c:axId val="19814997"/>
        <c:axId val="55713006"/>
      </c:scatterChart>
      <c:valAx>
        <c:axId val="1981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>
            <c:manualLayout>
              <c:xMode val="factor"/>
              <c:yMode val="factor"/>
              <c:x val="0.048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55713006"/>
        <c:crosses val="autoZero"/>
        <c:crossBetween val="midCat"/>
        <c:dispUnits/>
      </c:valAx>
      <c:valAx>
        <c:axId val="55713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№3 -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потребное t для уничтожения истребителя залпом МиГ-15 </a:t>
                </a:r>
              </a:p>
            </c:rich>
          </c:tx>
          <c:layout>
            <c:manualLayout>
              <c:xMode val="factor"/>
              <c:yMode val="factor"/>
              <c:x val="0.07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19814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561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445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v>6 град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основная!$C$21:$C$25</c:f>
              <c:numCache/>
            </c:numRef>
          </c:xVal>
          <c:yVal>
            <c:numRef>
              <c:f>основная!$E$21:$E$25</c:f>
              <c:numCache/>
            </c:numRef>
          </c:yVal>
          <c:smooth val="1"/>
        </c:ser>
        <c:axId val="21524735"/>
        <c:axId val="18950344"/>
      </c:scatterChart>
      <c:valAx>
        <c:axId val="215247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попаданий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50344"/>
        <c:crosses val="autoZero"/>
        <c:crossBetween val="midCat"/>
        <c:dispUnits/>
        <c:majorUnit val="5"/>
      </c:valAx>
      <c:valAx>
        <c:axId val="18950344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№4 - t уничтожения БЕЗ учёта подлётного</a:t>
                </a:r>
              </a:p>
            </c:rich>
          </c:tx>
          <c:layout>
            <c:manualLayout>
              <c:xMode val="factor"/>
              <c:yMode val="factor"/>
              <c:x val="0.0827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52473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5"/>
          <c:w val="0.984"/>
          <c:h val="0.905"/>
        </c:manualLayout>
      </c:layout>
      <c:scatterChart>
        <c:scatterStyle val="smoothMarker"/>
        <c:varyColors val="0"/>
        <c:ser>
          <c:idx val="0"/>
          <c:order val="0"/>
          <c:tx>
            <c:v>6 градусов сверху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protected!$B$21:$B$25</c:f>
              <c:numCache/>
            </c:numRef>
          </c:xVal>
          <c:yVal>
            <c:numRef>
              <c:f>protected!$C$21:$C$25</c:f>
              <c:numCache/>
            </c:numRef>
          </c:yVal>
          <c:smooth val="1"/>
        </c:ser>
        <c:ser>
          <c:idx val="1"/>
          <c:order val="1"/>
          <c:tx>
            <c:v>точно 0/4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protected!$B$21:$B$25</c:f>
              <c:numCache/>
            </c:numRef>
          </c:xVal>
          <c:yVal>
            <c:numRef>
              <c:f>protected!$H$21:$H$25</c:f>
              <c:numCache/>
            </c:numRef>
          </c:yVal>
          <c:smooth val="1"/>
        </c:ser>
        <c:ser>
          <c:idx val="2"/>
          <c:order val="2"/>
          <c:tx>
            <c:v>35 градусов сверху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protected!$B$21:$B$25</c:f>
              <c:numCache/>
            </c:numRef>
          </c:xVal>
          <c:yVal>
            <c:numRef>
              <c:f>protected!$K$21:$K$25</c:f>
              <c:numCache/>
            </c:numRef>
          </c:yVal>
          <c:smooth val="1"/>
        </c:ser>
        <c:axId val="6427785"/>
        <c:axId val="30839426"/>
      </c:scatterChart>
      <c:valAx>
        <c:axId val="64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39426"/>
        <c:crosses val="autoZero"/>
        <c:crossBetween val="midCat"/>
        <c:dispUnits/>
      </c:valAx>
      <c:valAx>
        <c:axId val="3083942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№2 - % попаданий</a:t>
                </a:r>
              </a:p>
            </c:rich>
          </c:tx>
          <c:layout>
            <c:manualLayout>
              <c:xMode val="factor"/>
              <c:yMode val="factor"/>
              <c:x val="0.088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7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"/>
          <c:y val="0.291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88"/>
          <c:h val="0.9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protected!$B$21:$B$25</c:f>
              <c:numCache/>
            </c:numRef>
          </c:xVal>
          <c:yVal>
            <c:numRef>
              <c:f>protected!$F$21:$F$25</c:f>
              <c:numCache/>
            </c:numRef>
          </c:yVal>
          <c:smooth val="1"/>
        </c:ser>
        <c:axId val="13016819"/>
        <c:axId val="3761180"/>
      </c:scatterChart>
      <c:valAx>
        <c:axId val="1301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1180"/>
        <c:crosses val="autoZero"/>
        <c:crossBetween val="midCat"/>
        <c:dispUnits/>
      </c:valAx>
      <c:valAx>
        <c:axId val="3761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№1 - t подлётное</a:t>
                </a:r>
              </a:p>
            </c:rich>
          </c:tx>
          <c:layout>
            <c:manualLayout>
              <c:xMode val="factor"/>
              <c:yMode val="factor"/>
              <c:x val="0.076"/>
              <c:y val="0.08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6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985"/>
          <c:h val="0.97725"/>
        </c:manualLayout>
      </c:layout>
      <c:scatterChart>
        <c:scatterStyle val="smoothMarker"/>
        <c:varyColors val="0"/>
        <c:ser>
          <c:idx val="0"/>
          <c:order val="0"/>
          <c:tx>
            <c:v>6 градусов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protected!$B$21:$B$25</c:f>
              <c:numCache/>
            </c:numRef>
          </c:xVal>
          <c:yVal>
            <c:numRef>
              <c:f>protected!$G$21:$G$25</c:f>
              <c:numCache/>
            </c:numRef>
          </c:yVal>
          <c:smooth val="1"/>
        </c:ser>
        <c:ser>
          <c:idx val="1"/>
          <c:order val="1"/>
          <c:tx>
            <c:v>ракурс 0/4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protected!$B$21:$B$25</c:f>
              <c:numCache/>
            </c:numRef>
          </c:xVal>
          <c:yVal>
            <c:numRef>
              <c:f>protected!$J$21:$J$25</c:f>
              <c:numCache/>
            </c:numRef>
          </c:yVal>
          <c:smooth val="1"/>
        </c:ser>
        <c:axId val="13060669"/>
        <c:axId val="6260630"/>
      </c:scatterChart>
      <c:valAx>
        <c:axId val="1306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>
            <c:manualLayout>
              <c:xMode val="factor"/>
              <c:yMode val="factor"/>
              <c:x val="0.048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6260630"/>
        <c:crosses val="autoZero"/>
        <c:crossBetween val="midCat"/>
        <c:dispUnits/>
      </c:valAx>
      <c:valAx>
        <c:axId val="6260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№3 -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потребное t для уничтожения истребителя залпом МиГ-15 </a:t>
                </a:r>
              </a:p>
            </c:rich>
          </c:tx>
          <c:layout>
            <c:manualLayout>
              <c:xMode val="factor"/>
              <c:yMode val="factor"/>
              <c:x val="0.07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13060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561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445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v>6 град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protected!$C$21:$C$25</c:f>
              <c:numCache/>
            </c:numRef>
          </c:xVal>
          <c:yVal>
            <c:numRef>
              <c:f>protected!$E$21:$E$25</c:f>
              <c:numCache/>
            </c:numRef>
          </c:yVal>
          <c:smooth val="1"/>
        </c:ser>
        <c:axId val="21311591"/>
        <c:axId val="6801136"/>
      </c:scatterChart>
      <c:valAx>
        <c:axId val="213115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попаданий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01136"/>
        <c:crosses val="autoZero"/>
        <c:crossBetween val="midCat"/>
        <c:dispUnits/>
        <c:majorUnit val="5"/>
      </c:valAx>
      <c:valAx>
        <c:axId val="6801136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№4 - t уничтожения БЕЗ учёта подлётного</a:t>
                </a:r>
              </a:p>
            </c:rich>
          </c:tx>
          <c:layout>
            <c:manualLayout>
              <c:xMode val="factor"/>
              <c:yMode val="factor"/>
              <c:x val="0.0827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31159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34</xdr:row>
      <xdr:rowOff>76200</xdr:rowOff>
    </xdr:from>
    <xdr:to>
      <xdr:col>12</xdr:col>
      <xdr:colOff>200025</xdr:colOff>
      <xdr:row>60</xdr:row>
      <xdr:rowOff>142875</xdr:rowOff>
    </xdr:to>
    <xdr:graphicFrame>
      <xdr:nvGraphicFramePr>
        <xdr:cNvPr id="1" name="Chart 7"/>
        <xdr:cNvGraphicFramePr/>
      </xdr:nvGraphicFramePr>
      <xdr:xfrm>
        <a:off x="9277350" y="7981950"/>
        <a:ext cx="54768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25</xdr:row>
      <xdr:rowOff>104775</xdr:rowOff>
    </xdr:from>
    <xdr:to>
      <xdr:col>16</xdr:col>
      <xdr:colOff>314325</xdr:colOff>
      <xdr:row>32</xdr:row>
      <xdr:rowOff>142875</xdr:rowOff>
    </xdr:to>
    <xdr:sp>
      <xdr:nvSpPr>
        <xdr:cNvPr id="2" name="Rectangle 8"/>
        <xdr:cNvSpPr>
          <a:spLocks/>
        </xdr:cNvSpPr>
      </xdr:nvSpPr>
      <xdr:spPr>
        <a:xfrm>
          <a:off x="13858875" y="6391275"/>
          <a:ext cx="57531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Время Среднестатистического уничтожения самолёта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(Средний расход снарядов на попадание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Потрбное.количество попаданий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Темп стрельбы)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подлётное время.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Формула "Бассейнов" (т.е. когда пушки разнокалиберные):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 потр.одним калибром + 1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потр.вторым калибром),
Потом можно добавить t подлётное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1085850</xdr:colOff>
      <xdr:row>0</xdr:row>
      <xdr:rowOff>142875</xdr:rowOff>
    </xdr:from>
    <xdr:to>
      <xdr:col>14</xdr:col>
      <xdr:colOff>790575</xdr:colOff>
      <xdr:row>18</xdr:row>
      <xdr:rowOff>142875</xdr:rowOff>
    </xdr:to>
    <xdr:graphicFrame>
      <xdr:nvGraphicFramePr>
        <xdr:cNvPr id="3" name="Chart 12"/>
        <xdr:cNvGraphicFramePr/>
      </xdr:nvGraphicFramePr>
      <xdr:xfrm>
        <a:off x="12896850" y="142875"/>
        <a:ext cx="49720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0</xdr:row>
      <xdr:rowOff>28575</xdr:rowOff>
    </xdr:from>
    <xdr:to>
      <xdr:col>10</xdr:col>
      <xdr:colOff>733425</xdr:colOff>
      <xdr:row>18</xdr:row>
      <xdr:rowOff>9525</xdr:rowOff>
    </xdr:to>
    <xdr:graphicFrame>
      <xdr:nvGraphicFramePr>
        <xdr:cNvPr id="4" name="Chart 18"/>
        <xdr:cNvGraphicFramePr/>
      </xdr:nvGraphicFramePr>
      <xdr:xfrm>
        <a:off x="7058025" y="28575"/>
        <a:ext cx="548640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828675</xdr:colOff>
      <xdr:row>34</xdr:row>
      <xdr:rowOff>28575</xdr:rowOff>
    </xdr:from>
    <xdr:to>
      <xdr:col>6</xdr:col>
      <xdr:colOff>790575</xdr:colOff>
      <xdr:row>62</xdr:row>
      <xdr:rowOff>85725</xdr:rowOff>
    </xdr:to>
    <xdr:graphicFrame>
      <xdr:nvGraphicFramePr>
        <xdr:cNvPr id="5" name="Chart 46"/>
        <xdr:cNvGraphicFramePr/>
      </xdr:nvGraphicFramePr>
      <xdr:xfrm>
        <a:off x="2143125" y="7934325"/>
        <a:ext cx="641985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34</xdr:row>
      <xdr:rowOff>76200</xdr:rowOff>
    </xdr:from>
    <xdr:to>
      <xdr:col>12</xdr:col>
      <xdr:colOff>200025</xdr:colOff>
      <xdr:row>60</xdr:row>
      <xdr:rowOff>142875</xdr:rowOff>
    </xdr:to>
    <xdr:graphicFrame>
      <xdr:nvGraphicFramePr>
        <xdr:cNvPr id="1" name="Chart 6"/>
        <xdr:cNvGraphicFramePr/>
      </xdr:nvGraphicFramePr>
      <xdr:xfrm>
        <a:off x="9277350" y="7981950"/>
        <a:ext cx="54768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25</xdr:row>
      <xdr:rowOff>104775</xdr:rowOff>
    </xdr:from>
    <xdr:to>
      <xdr:col>16</xdr:col>
      <xdr:colOff>314325</xdr:colOff>
      <xdr:row>32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13858875" y="6391275"/>
          <a:ext cx="57531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Время Среднестатистического уничтожения самолёта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(Средний расход снарядов на попадание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Потрбное.количество попаданий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Темп стрельбы)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подлётное время.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Формула "Бассейнов" (т.е. когда пушки разнокалиберные):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 потр.одним калибром + 1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потр.вторым калибром),
Потом можно добавить t подлётное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1085850</xdr:colOff>
      <xdr:row>0</xdr:row>
      <xdr:rowOff>142875</xdr:rowOff>
    </xdr:from>
    <xdr:to>
      <xdr:col>14</xdr:col>
      <xdr:colOff>790575</xdr:colOff>
      <xdr:row>18</xdr:row>
      <xdr:rowOff>142875</xdr:rowOff>
    </xdr:to>
    <xdr:graphicFrame>
      <xdr:nvGraphicFramePr>
        <xdr:cNvPr id="3" name="Chart 11"/>
        <xdr:cNvGraphicFramePr/>
      </xdr:nvGraphicFramePr>
      <xdr:xfrm>
        <a:off x="12896850" y="142875"/>
        <a:ext cx="49720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0</xdr:row>
      <xdr:rowOff>28575</xdr:rowOff>
    </xdr:from>
    <xdr:to>
      <xdr:col>10</xdr:col>
      <xdr:colOff>733425</xdr:colOff>
      <xdr:row>18</xdr:row>
      <xdr:rowOff>9525</xdr:rowOff>
    </xdr:to>
    <xdr:graphicFrame>
      <xdr:nvGraphicFramePr>
        <xdr:cNvPr id="4" name="Chart 15"/>
        <xdr:cNvGraphicFramePr/>
      </xdr:nvGraphicFramePr>
      <xdr:xfrm>
        <a:off x="7058025" y="28575"/>
        <a:ext cx="548640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828675</xdr:colOff>
      <xdr:row>34</xdr:row>
      <xdr:rowOff>28575</xdr:rowOff>
    </xdr:from>
    <xdr:to>
      <xdr:col>6</xdr:col>
      <xdr:colOff>790575</xdr:colOff>
      <xdr:row>62</xdr:row>
      <xdr:rowOff>85725</xdr:rowOff>
    </xdr:to>
    <xdr:graphicFrame>
      <xdr:nvGraphicFramePr>
        <xdr:cNvPr id="5" name="Chart 16"/>
        <xdr:cNvGraphicFramePr/>
      </xdr:nvGraphicFramePr>
      <xdr:xfrm>
        <a:off x="2143125" y="7934325"/>
        <a:ext cx="641985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19.7109375" style="0" customWidth="1"/>
    <col min="2" max="3" width="23.28125" style="0" customWidth="1"/>
    <col min="4" max="4" width="17.28125" style="0" customWidth="1"/>
    <col min="5" max="5" width="15.281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19.57421875" style="0" customWidth="1"/>
    <col min="13" max="13" width="18.8515625" style="0" customWidth="1"/>
    <col min="14" max="14" width="19.00390625" style="0" customWidth="1"/>
    <col min="15" max="15" width="18.7109375" style="0" customWidth="1"/>
    <col min="16" max="16" width="14.57421875" style="0" customWidth="1"/>
  </cols>
  <sheetData>
    <row r="1" spans="1:12" ht="107.25" customHeight="1">
      <c r="A1" s="66" t="s">
        <v>20</v>
      </c>
      <c r="B1" s="49" t="s">
        <v>17</v>
      </c>
      <c r="C1" s="50" t="s">
        <v>18</v>
      </c>
      <c r="H1" s="4"/>
      <c r="L1" s="4"/>
    </row>
    <row r="2" spans="1:19" ht="13.5" thickBot="1">
      <c r="A2" s="32">
        <v>10</v>
      </c>
      <c r="B2" s="33">
        <v>3</v>
      </c>
      <c r="C2" s="34">
        <v>1.2</v>
      </c>
      <c r="H2" s="4"/>
      <c r="L2" s="4"/>
      <c r="R2" s="2"/>
      <c r="S2" s="2"/>
    </row>
    <row r="3" spans="1:19" ht="14.25" customHeight="1" thickBot="1">
      <c r="A3" s="4"/>
      <c r="B3" s="4"/>
      <c r="H3" s="4"/>
      <c r="L3" s="4"/>
      <c r="R3" s="4"/>
      <c r="S3" s="3"/>
    </row>
    <row r="4" spans="1:19" ht="12.75">
      <c r="A4" s="67" t="s">
        <v>19</v>
      </c>
      <c r="B4" s="31" t="s">
        <v>7</v>
      </c>
      <c r="C4" s="35" t="s">
        <v>8</v>
      </c>
      <c r="H4" s="4"/>
      <c r="L4" s="4"/>
      <c r="R4" s="4"/>
      <c r="S4" s="3"/>
    </row>
    <row r="5" spans="1:19" ht="13.5" thickBot="1">
      <c r="A5" s="36">
        <v>125</v>
      </c>
      <c r="B5" s="37">
        <v>28.3</v>
      </c>
      <c r="C5" s="38">
        <v>6.7</v>
      </c>
      <c r="H5" s="4"/>
      <c r="L5" s="4"/>
      <c r="R5" s="4"/>
      <c r="S5" s="3"/>
    </row>
    <row r="6" spans="8:19" ht="13.5" thickBot="1">
      <c r="H6" s="4"/>
      <c r="L6" s="4"/>
      <c r="M6" s="4"/>
      <c r="N6" s="4"/>
      <c r="R6" s="4"/>
      <c r="S6" s="3"/>
    </row>
    <row r="7" spans="1:19" ht="22.5">
      <c r="A7" s="68" t="s">
        <v>21</v>
      </c>
      <c r="B7" s="22" t="s">
        <v>23</v>
      </c>
      <c r="C7" s="22" t="s">
        <v>24</v>
      </c>
      <c r="D7" s="22" t="s">
        <v>25</v>
      </c>
      <c r="E7" s="23" t="s">
        <v>26</v>
      </c>
      <c r="H7" s="4"/>
      <c r="L7" s="4"/>
      <c r="M7" s="4"/>
      <c r="N7" s="4"/>
      <c r="R7" s="7"/>
      <c r="S7" s="5"/>
    </row>
    <row r="8" spans="1:19" s="6" customFormat="1" ht="12.75">
      <c r="A8" s="39" t="s">
        <v>9</v>
      </c>
      <c r="B8" s="8">
        <f>D21*A2/A5</f>
        <v>0.08</v>
      </c>
      <c r="C8" s="26">
        <f>D21*B2/B5</f>
        <v>0.10600706713780919</v>
      </c>
      <c r="D8" s="26">
        <f>D21*C2/C5</f>
        <v>0.1791044776119403</v>
      </c>
      <c r="E8" s="28">
        <f>1/(1/C8+1/D8)</f>
        <v>0.06659267480577136</v>
      </c>
      <c r="H8" s="4"/>
      <c r="I8" s="4"/>
      <c r="J8" s="4"/>
      <c r="K8" s="4"/>
      <c r="L8" s="4"/>
      <c r="M8" s="4"/>
      <c r="N8" s="4"/>
      <c r="R8" s="4"/>
      <c r="S8" s="3"/>
    </row>
    <row r="9" spans="1:19" s="6" customFormat="1" ht="12.75">
      <c r="A9" s="39" t="s">
        <v>10</v>
      </c>
      <c r="B9" s="26">
        <f>D22*A2/A5</f>
        <v>0.1149425287356322</v>
      </c>
      <c r="C9" s="26">
        <f>D22*B2/B5</f>
        <v>0.15230900450834656</v>
      </c>
      <c r="D9" s="26">
        <f>D22*C2/C5</f>
        <v>0.2573340195573855</v>
      </c>
      <c r="E9" s="28">
        <f>1/(1/C9+1/D9)</f>
        <v>0.09567913046806231</v>
      </c>
      <c r="H9" s="4"/>
      <c r="I9" s="4"/>
      <c r="J9" s="4"/>
      <c r="K9" s="4"/>
      <c r="L9" s="4"/>
      <c r="M9" s="4"/>
      <c r="N9" s="4"/>
      <c r="R9" s="7"/>
      <c r="S9" s="5"/>
    </row>
    <row r="10" spans="1:19" ht="12.75">
      <c r="A10" s="39" t="s">
        <v>11</v>
      </c>
      <c r="B10" s="26">
        <f>D23*A2/A5</f>
        <v>0.2768166089965398</v>
      </c>
      <c r="C10" s="26">
        <f>D23*B2/B5</f>
        <v>0.3668064606844609</v>
      </c>
      <c r="D10" s="26">
        <f>D23*C2/C5</f>
        <v>0.6197386768579248</v>
      </c>
      <c r="E10" s="28">
        <f>1/(1/C10+1/D10)</f>
        <v>0.23042448029678672</v>
      </c>
      <c r="F10" s="4"/>
      <c r="G10" s="4"/>
      <c r="H10" s="4"/>
      <c r="I10" s="4"/>
      <c r="J10" s="4"/>
      <c r="K10" s="4"/>
      <c r="R10" s="4"/>
      <c r="S10" s="3"/>
    </row>
    <row r="11" spans="1:19" ht="12.75">
      <c r="A11" s="52" t="s">
        <v>30</v>
      </c>
      <c r="B11" s="26">
        <f>D24*A2/A5</f>
        <v>0.5905715255938935</v>
      </c>
      <c r="C11" s="26">
        <f>D24*B2/B5</f>
        <v>0.7825594420413783</v>
      </c>
      <c r="D11" s="26">
        <f>D24*C2/C5</f>
        <v>1.3221750572997617</v>
      </c>
      <c r="E11" s="28">
        <f>1/(1/C11+1/D11)</f>
        <v>0.4915967194177804</v>
      </c>
      <c r="F11" s="4"/>
      <c r="G11" s="4"/>
      <c r="H11" s="4"/>
      <c r="I11" s="4"/>
      <c r="J11" s="4"/>
      <c r="K11" s="4"/>
      <c r="R11" s="4"/>
      <c r="S11" s="1"/>
    </row>
    <row r="12" spans="1:19" ht="13.5" thickBot="1">
      <c r="A12" s="32" t="s">
        <v>12</v>
      </c>
      <c r="B12" s="27">
        <f>D25*A2/A5</f>
        <v>1.702127659574468</v>
      </c>
      <c r="C12" s="27">
        <f>D25*B2/B5</f>
        <v>2.255469513570408</v>
      </c>
      <c r="D12" s="27">
        <f>D25*C2/C5</f>
        <v>3.8107335662114954</v>
      </c>
      <c r="E12" s="29">
        <f>1/(1/C12+1/D12)</f>
        <v>1.4168654213993905</v>
      </c>
      <c r="F12" s="4"/>
      <c r="G12" s="4"/>
      <c r="H12" s="4"/>
      <c r="I12" s="4"/>
      <c r="J12" s="4"/>
      <c r="K12" s="4"/>
      <c r="R12" s="4"/>
      <c r="S12" s="1"/>
    </row>
    <row r="13" spans="6:19" ht="12.75">
      <c r="F13" s="4"/>
      <c r="G13" s="4"/>
      <c r="H13" s="4"/>
      <c r="I13" s="4"/>
      <c r="J13" s="4"/>
      <c r="K13" s="4"/>
      <c r="R13" s="4"/>
      <c r="S13" s="1"/>
    </row>
    <row r="14" spans="3:19" ht="12.75">
      <c r="C14" s="4"/>
      <c r="D14" s="4"/>
      <c r="E14" s="4"/>
      <c r="F14" s="4"/>
      <c r="G14" s="4"/>
      <c r="H14" s="4"/>
      <c r="I14" s="4"/>
      <c r="J14" s="4"/>
      <c r="K14" s="4"/>
      <c r="R14" s="4"/>
      <c r="S14" s="1"/>
    </row>
    <row r="15" spans="3:19" ht="12.75">
      <c r="C15" s="4"/>
      <c r="D15" s="4"/>
      <c r="E15" s="4"/>
      <c r="F15" s="4"/>
      <c r="G15" s="4"/>
      <c r="H15" s="4"/>
      <c r="I15" s="4"/>
      <c r="J15" s="4"/>
      <c r="K15" s="4"/>
      <c r="R15" s="4"/>
      <c r="S15" s="1"/>
    </row>
    <row r="16" spans="8:19" ht="12.75">
      <c r="H16" s="4"/>
      <c r="R16" s="4"/>
      <c r="S16" s="1"/>
    </row>
    <row r="17" spans="8:19" ht="12.75">
      <c r="H17" s="4"/>
      <c r="R17" s="4"/>
      <c r="S17" s="1"/>
    </row>
    <row r="18" spans="8:19" ht="12.75">
      <c r="H18" s="4"/>
      <c r="R18" s="4"/>
      <c r="S18" s="1"/>
    </row>
    <row r="19" spans="8:19" ht="13.5" thickBot="1">
      <c r="H19" s="4"/>
      <c r="R19" s="4"/>
      <c r="S19" s="1"/>
    </row>
    <row r="20" spans="1:19" ht="78.75">
      <c r="A20" s="70" t="s">
        <v>28</v>
      </c>
      <c r="B20" s="55" t="s">
        <v>0</v>
      </c>
      <c r="C20" s="56" t="s">
        <v>32</v>
      </c>
      <c r="D20" s="56" t="s">
        <v>5</v>
      </c>
      <c r="E20" s="56" t="s">
        <v>15</v>
      </c>
      <c r="F20" s="57" t="s">
        <v>6</v>
      </c>
      <c r="G20" s="56" t="s">
        <v>29</v>
      </c>
      <c r="H20" s="56" t="s">
        <v>27</v>
      </c>
      <c r="I20" s="56" t="s">
        <v>16</v>
      </c>
      <c r="J20" s="73" t="s">
        <v>14</v>
      </c>
      <c r="K20" s="58" t="s">
        <v>31</v>
      </c>
      <c r="R20" s="4"/>
      <c r="S20" s="1"/>
    </row>
    <row r="21" spans="1:11" ht="12.75">
      <c r="A21" s="59"/>
      <c r="B21" s="54">
        <v>0</v>
      </c>
      <c r="C21" s="24">
        <v>100</v>
      </c>
      <c r="D21" s="24">
        <f>C21/C21</f>
        <v>1</v>
      </c>
      <c r="E21" s="9">
        <f>E8</f>
        <v>0.06659267480577136</v>
      </c>
      <c r="F21" s="25">
        <v>0</v>
      </c>
      <c r="G21" s="74">
        <f>E21+F21</f>
        <v>0.06659267480577136</v>
      </c>
      <c r="H21" s="24">
        <f>C21</f>
        <v>100</v>
      </c>
      <c r="I21" s="26">
        <f>E21/$F$34</f>
        <v>0.08430632630410653</v>
      </c>
      <c r="J21" s="74">
        <f>G21</f>
        <v>0.06659267480577136</v>
      </c>
      <c r="K21" s="75"/>
    </row>
    <row r="22" spans="1:11" ht="12.75">
      <c r="A22" s="59"/>
      <c r="B22" s="54">
        <v>50</v>
      </c>
      <c r="C22" s="24">
        <v>69.6</v>
      </c>
      <c r="D22" s="24">
        <f>$C$21/C22</f>
        <v>1.4367816091954024</v>
      </c>
      <c r="E22" s="9">
        <f>E9</f>
        <v>0.09567913046806231</v>
      </c>
      <c r="F22" s="25">
        <v>0.05</v>
      </c>
      <c r="G22" s="74">
        <f>E22+F22</f>
        <v>0.1456791304680623</v>
      </c>
      <c r="H22" s="24">
        <f>C22*$F$34</f>
        <v>54.97630331753554</v>
      </c>
      <c r="I22" s="26">
        <f>E22/$F$34</f>
        <v>0.12112977917256688</v>
      </c>
      <c r="J22" s="74">
        <f>I22+F22</f>
        <v>0.1711297791725669</v>
      </c>
      <c r="K22" s="75"/>
    </row>
    <row r="23" spans="1:11" ht="12.75">
      <c r="A23" s="59"/>
      <c r="B23" s="54">
        <v>100</v>
      </c>
      <c r="C23" s="24">
        <v>28.9</v>
      </c>
      <c r="D23" s="24">
        <f>$C$21/C23</f>
        <v>3.4602076124567476</v>
      </c>
      <c r="E23" s="9">
        <f>E10</f>
        <v>0.23042448029678672</v>
      </c>
      <c r="F23" s="44">
        <v>0.1</v>
      </c>
      <c r="G23" s="74">
        <f>E23+F23</f>
        <v>0.3304244802967867</v>
      </c>
      <c r="H23" s="69">
        <f>C23*$F$34</f>
        <v>22.82780410742496</v>
      </c>
      <c r="I23" s="72">
        <f>E23/$F$34</f>
        <v>0.291717392055732</v>
      </c>
      <c r="J23" s="69">
        <f>I23+F23</f>
        <v>0.39171739205573197</v>
      </c>
      <c r="K23" s="75"/>
    </row>
    <row r="24" spans="1:11" ht="12.75">
      <c r="A24" s="59"/>
      <c r="B24" s="54">
        <v>200</v>
      </c>
      <c r="C24" s="24">
        <f>H24/F34</f>
        <v>13.546199999999999</v>
      </c>
      <c r="D24" s="24">
        <f>$C$21/C24</f>
        <v>7.382144069923669</v>
      </c>
      <c r="E24" s="9">
        <f>E11</f>
        <v>0.4915967194177804</v>
      </c>
      <c r="F24" s="44">
        <v>0.2</v>
      </c>
      <c r="G24" s="74">
        <f>E24+F24</f>
        <v>0.6915967194177803</v>
      </c>
      <c r="H24" s="24">
        <v>10.7</v>
      </c>
      <c r="I24" s="26">
        <f>E24/$F$34</f>
        <v>0.6223614467829099</v>
      </c>
      <c r="J24" s="74">
        <f>I24+F24</f>
        <v>0.8223614467829099</v>
      </c>
      <c r="K24" s="79">
        <v>24.5</v>
      </c>
    </row>
    <row r="25" spans="1:13" ht="13.5" thickBot="1">
      <c r="A25" s="60"/>
      <c r="B25" s="61">
        <v>400</v>
      </c>
      <c r="C25" s="62">
        <v>4.7</v>
      </c>
      <c r="D25" s="62">
        <f>C21/C25</f>
        <v>21.27659574468085</v>
      </c>
      <c r="E25" s="63">
        <f>E12</f>
        <v>1.4168654213993905</v>
      </c>
      <c r="F25" s="64">
        <v>0.43</v>
      </c>
      <c r="G25" s="76">
        <f>E25+F25</f>
        <v>1.8468654213993905</v>
      </c>
      <c r="H25" s="62">
        <f>C25*$F$34</f>
        <v>3.712480252764613</v>
      </c>
      <c r="I25" s="77">
        <f>E25/F34</f>
        <v>1.7937516234916284</v>
      </c>
      <c r="J25" s="76">
        <f>I25+F25</f>
        <v>2.2237516234916286</v>
      </c>
      <c r="K25" s="78"/>
      <c r="L25" s="21"/>
      <c r="M25" s="21"/>
    </row>
    <row r="26" spans="12:19" ht="18.75" customHeight="1">
      <c r="L26" s="30"/>
      <c r="S26" s="30"/>
    </row>
    <row r="27" spans="1:12" ht="12.75">
      <c r="A27" s="6"/>
      <c r="B27" s="6"/>
      <c r="C27" s="6"/>
      <c r="D27" s="6"/>
      <c r="E27" s="6"/>
      <c r="F27" s="6"/>
      <c r="G27" s="6"/>
      <c r="H27" s="15"/>
      <c r="L27" s="12"/>
    </row>
    <row r="28" spans="8:12" ht="13.5" thickBot="1">
      <c r="H28" s="12"/>
      <c r="L28" s="12"/>
    </row>
    <row r="29" spans="1:12" ht="13.5" thickBot="1">
      <c r="A29" s="71" t="s">
        <v>22</v>
      </c>
      <c r="B29" s="65">
        <v>400</v>
      </c>
      <c r="C29" s="45">
        <v>4.7</v>
      </c>
      <c r="D29" s="53">
        <f>D25</f>
        <v>21.27659574468085</v>
      </c>
      <c r="E29" s="45">
        <f>B12</f>
        <v>1.702127659574468</v>
      </c>
      <c r="F29" s="46">
        <v>0.36</v>
      </c>
      <c r="G29" s="47">
        <f>E29+F29</f>
        <v>2.062127659574468</v>
      </c>
      <c r="J29" s="15"/>
      <c r="L29" s="12"/>
    </row>
    <row r="30" spans="1:10" ht="12.75">
      <c r="A30" s="16"/>
      <c r="B30" s="3"/>
      <c r="E30" s="40" t="s">
        <v>1</v>
      </c>
      <c r="F30" s="41">
        <v>0.105</v>
      </c>
      <c r="H30" s="11"/>
      <c r="I30" s="13"/>
      <c r="J30" s="15"/>
    </row>
    <row r="31" spans="1:10" ht="12.75">
      <c r="A31" s="16"/>
      <c r="E31" s="42" t="s">
        <v>2</v>
      </c>
      <c r="F31" s="43">
        <v>42.2</v>
      </c>
      <c r="H31" s="11"/>
      <c r="I31" s="13"/>
      <c r="J31" s="15"/>
    </row>
    <row r="32" spans="1:12" ht="12.75">
      <c r="A32" s="16"/>
      <c r="E32" s="42" t="s">
        <v>4</v>
      </c>
      <c r="F32" s="43">
        <f>F31*F30</f>
        <v>4.431</v>
      </c>
      <c r="H32" s="11"/>
      <c r="I32" s="13"/>
      <c r="J32" s="15"/>
      <c r="L32" s="12"/>
    </row>
    <row r="33" spans="1:11" ht="12.75" customHeight="1">
      <c r="A33" s="16"/>
      <c r="E33" s="42" t="s">
        <v>3</v>
      </c>
      <c r="F33" s="43">
        <v>3.5</v>
      </c>
      <c r="H33" s="11"/>
      <c r="I33" s="13"/>
      <c r="J33" s="15"/>
      <c r="K33" s="14"/>
    </row>
    <row r="34" spans="1:11" ht="18" customHeight="1" thickBot="1">
      <c r="A34" s="16"/>
      <c r="D34" s="10"/>
      <c r="E34" s="48" t="s">
        <v>13</v>
      </c>
      <c r="F34" s="51">
        <f>F33/F32</f>
        <v>0.7898894154818326</v>
      </c>
      <c r="H34" s="11"/>
      <c r="I34" s="13"/>
      <c r="J34" s="15"/>
      <c r="K34" s="14"/>
    </row>
    <row r="35" ht="12.75">
      <c r="K35" s="14"/>
    </row>
    <row r="36" ht="12.75">
      <c r="K36" s="14"/>
    </row>
    <row r="37" ht="12.75">
      <c r="K37" s="14"/>
    </row>
    <row r="38" ht="12.75">
      <c r="K38" s="14"/>
    </row>
    <row r="39" spans="1:11" ht="12.75">
      <c r="A39" s="16"/>
      <c r="D39" s="10"/>
      <c r="E39" s="20"/>
      <c r="F39" s="17"/>
      <c r="G39" s="17"/>
      <c r="H39" s="18"/>
      <c r="I39" s="19"/>
      <c r="J39" s="15"/>
      <c r="K39" s="14"/>
    </row>
    <row r="40" spans="1:11" ht="12.75">
      <c r="A40" s="16"/>
      <c r="D40" s="10"/>
      <c r="E40" s="20"/>
      <c r="F40" s="17"/>
      <c r="G40" s="17"/>
      <c r="H40" s="18"/>
      <c r="I40" s="19"/>
      <c r="J40" s="15"/>
      <c r="K40" s="14"/>
    </row>
    <row r="41" spans="1:11" ht="12.75">
      <c r="A41" s="16"/>
      <c r="D41" s="10"/>
      <c r="E41" s="20"/>
      <c r="F41" s="17"/>
      <c r="G41" s="17"/>
      <c r="H41" s="18"/>
      <c r="I41" s="19"/>
      <c r="J41" s="15"/>
      <c r="K41" s="14"/>
    </row>
    <row r="42" spans="1:11" ht="12.75">
      <c r="A42" s="16"/>
      <c r="D42" s="10"/>
      <c r="E42" s="20"/>
      <c r="F42" s="17"/>
      <c r="G42" s="17"/>
      <c r="H42" s="18"/>
      <c r="I42" s="19"/>
      <c r="J42" s="15"/>
      <c r="K42" s="14"/>
    </row>
    <row r="43" spans="6:7" ht="12.75">
      <c r="F43" s="17"/>
      <c r="G43" s="17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I30" sqref="I30"/>
    </sheetView>
  </sheetViews>
  <sheetFormatPr defaultColWidth="9.140625" defaultRowHeight="12.75"/>
  <cols>
    <col min="1" max="1" width="19.7109375" style="0" customWidth="1"/>
    <col min="2" max="3" width="23.28125" style="0" customWidth="1"/>
    <col min="4" max="4" width="17.28125" style="0" customWidth="1"/>
    <col min="5" max="5" width="15.281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19.57421875" style="0" customWidth="1"/>
    <col min="13" max="13" width="18.8515625" style="0" customWidth="1"/>
    <col min="14" max="14" width="19.00390625" style="0" customWidth="1"/>
    <col min="15" max="15" width="18.7109375" style="0" customWidth="1"/>
    <col min="16" max="16" width="14.57421875" style="0" customWidth="1"/>
  </cols>
  <sheetData>
    <row r="1" spans="1:12" ht="107.25" customHeight="1">
      <c r="A1" s="66" t="s">
        <v>20</v>
      </c>
      <c r="B1" s="49" t="s">
        <v>17</v>
      </c>
      <c r="C1" s="50" t="s">
        <v>18</v>
      </c>
      <c r="H1" s="4"/>
      <c r="L1" s="4"/>
    </row>
    <row r="2" spans="1:19" ht="13.5" thickBot="1">
      <c r="A2" s="32">
        <v>10</v>
      </c>
      <c r="B2" s="33">
        <v>3</v>
      </c>
      <c r="C2" s="34">
        <v>1.2</v>
      </c>
      <c r="H2" s="4"/>
      <c r="L2" s="4"/>
      <c r="R2" s="2"/>
      <c r="S2" s="2"/>
    </row>
    <row r="3" spans="1:19" ht="14.25" customHeight="1" thickBot="1">
      <c r="A3" s="4"/>
      <c r="B3" s="4"/>
      <c r="H3" s="4"/>
      <c r="L3" s="4"/>
      <c r="R3" s="4"/>
      <c r="S3" s="3"/>
    </row>
    <row r="4" spans="1:19" ht="12.75">
      <c r="A4" s="67" t="s">
        <v>19</v>
      </c>
      <c r="B4" s="31" t="s">
        <v>7</v>
      </c>
      <c r="C4" s="35" t="s">
        <v>8</v>
      </c>
      <c r="H4" s="4"/>
      <c r="L4" s="4"/>
      <c r="R4" s="4"/>
      <c r="S4" s="3"/>
    </row>
    <row r="5" spans="1:19" ht="13.5" thickBot="1">
      <c r="A5" s="36">
        <v>125</v>
      </c>
      <c r="B5" s="37">
        <v>28.3</v>
      </c>
      <c r="C5" s="38">
        <v>6.7</v>
      </c>
      <c r="H5" s="4"/>
      <c r="L5" s="4"/>
      <c r="R5" s="4"/>
      <c r="S5" s="3"/>
    </row>
    <row r="6" spans="8:19" ht="13.5" thickBot="1">
      <c r="H6" s="4"/>
      <c r="L6" s="4"/>
      <c r="M6" s="4"/>
      <c r="N6" s="4"/>
      <c r="R6" s="4"/>
      <c r="S6" s="3"/>
    </row>
    <row r="7" spans="1:19" ht="22.5">
      <c r="A7" s="68" t="s">
        <v>21</v>
      </c>
      <c r="B7" s="22" t="s">
        <v>23</v>
      </c>
      <c r="C7" s="22" t="s">
        <v>24</v>
      </c>
      <c r="D7" s="22" t="s">
        <v>25</v>
      </c>
      <c r="E7" s="23" t="s">
        <v>26</v>
      </c>
      <c r="H7" s="4"/>
      <c r="L7" s="4"/>
      <c r="M7" s="4"/>
      <c r="N7" s="4"/>
      <c r="R7" s="7"/>
      <c r="S7" s="5"/>
    </row>
    <row r="8" spans="1:19" s="6" customFormat="1" ht="12.75">
      <c r="A8" s="39" t="s">
        <v>9</v>
      </c>
      <c r="B8" s="8">
        <f>D21*A2/A5</f>
        <v>0.08</v>
      </c>
      <c r="C8" s="26">
        <f>D21*B2/B5</f>
        <v>0.10600706713780919</v>
      </c>
      <c r="D8" s="26">
        <f>D21*C2/C5</f>
        <v>0.1791044776119403</v>
      </c>
      <c r="E8" s="28">
        <f>1/(1/C8+1/D8)</f>
        <v>0.06659267480577136</v>
      </c>
      <c r="H8" s="4"/>
      <c r="I8" s="4"/>
      <c r="J8" s="4"/>
      <c r="K8" s="4"/>
      <c r="L8" s="4"/>
      <c r="M8" s="4"/>
      <c r="N8" s="4"/>
      <c r="R8" s="4"/>
      <c r="S8" s="3"/>
    </row>
    <row r="9" spans="1:19" s="6" customFormat="1" ht="12.75">
      <c r="A9" s="39" t="s">
        <v>10</v>
      </c>
      <c r="B9" s="26">
        <f>D22*A2/A5</f>
        <v>0.1149425287356322</v>
      </c>
      <c r="C9" s="26">
        <f>D22*B2/B5</f>
        <v>0.15230900450834656</v>
      </c>
      <c r="D9" s="26">
        <f>D22*C2/C5</f>
        <v>0.2573340195573855</v>
      </c>
      <c r="E9" s="28">
        <f>1/(1/C9+1/D9)</f>
        <v>0.09567913046806231</v>
      </c>
      <c r="H9" s="4"/>
      <c r="I9" s="4"/>
      <c r="J9" s="4"/>
      <c r="K9" s="4"/>
      <c r="L9" s="4"/>
      <c r="M9" s="4"/>
      <c r="N9" s="4"/>
      <c r="R9" s="7"/>
      <c r="S9" s="5"/>
    </row>
    <row r="10" spans="1:19" ht="12.75">
      <c r="A10" s="39" t="s">
        <v>11</v>
      </c>
      <c r="B10" s="26">
        <f>D23*A2/A5</f>
        <v>0.2768166089965398</v>
      </c>
      <c r="C10" s="26">
        <f>D23*B2/B5</f>
        <v>0.3668064606844609</v>
      </c>
      <c r="D10" s="26">
        <f>D23*C2/C5</f>
        <v>0.6197386768579248</v>
      </c>
      <c r="E10" s="28">
        <f>1/(1/C10+1/D10)</f>
        <v>0.23042448029678672</v>
      </c>
      <c r="F10" s="4"/>
      <c r="G10" s="4"/>
      <c r="H10" s="4"/>
      <c r="I10" s="4"/>
      <c r="J10" s="4"/>
      <c r="K10" s="4"/>
      <c r="R10" s="4"/>
      <c r="S10" s="3"/>
    </row>
    <row r="11" spans="1:19" ht="12.75">
      <c r="A11" s="52" t="s">
        <v>30</v>
      </c>
      <c r="B11" s="26">
        <f>D24*A2/A5</f>
        <v>0.5905715255938935</v>
      </c>
      <c r="C11" s="26">
        <f>D24*B2/B5</f>
        <v>0.7825594420413783</v>
      </c>
      <c r="D11" s="26">
        <f>D24*C2/C5</f>
        <v>1.3221750572997617</v>
      </c>
      <c r="E11" s="28">
        <f>1/(1/C11+1/D11)</f>
        <v>0.4915967194177804</v>
      </c>
      <c r="F11" s="4"/>
      <c r="G11" s="4"/>
      <c r="H11" s="4"/>
      <c r="I11" s="4"/>
      <c r="J11" s="4"/>
      <c r="K11" s="4"/>
      <c r="R11" s="4"/>
      <c r="S11" s="1"/>
    </row>
    <row r="12" spans="1:19" ht="13.5" thickBot="1">
      <c r="A12" s="32" t="s">
        <v>12</v>
      </c>
      <c r="B12" s="27">
        <f>D25*A2/A5</f>
        <v>1.702127659574468</v>
      </c>
      <c r="C12" s="27">
        <f>D25*B2/B5</f>
        <v>2.255469513570408</v>
      </c>
      <c r="D12" s="27">
        <f>D25*C2/C5</f>
        <v>3.8107335662114954</v>
      </c>
      <c r="E12" s="29">
        <f>1/(1/C12+1/D12)</f>
        <v>1.4168654213993905</v>
      </c>
      <c r="F12" s="4"/>
      <c r="G12" s="4"/>
      <c r="H12" s="4"/>
      <c r="I12" s="4"/>
      <c r="J12" s="4"/>
      <c r="K12" s="4"/>
      <c r="R12" s="4"/>
      <c r="S12" s="1"/>
    </row>
    <row r="13" spans="6:19" ht="12.75">
      <c r="F13" s="4"/>
      <c r="G13" s="4"/>
      <c r="H13" s="4"/>
      <c r="I13" s="4"/>
      <c r="J13" s="4"/>
      <c r="K13" s="4"/>
      <c r="R13" s="4"/>
      <c r="S13" s="1"/>
    </row>
    <row r="14" spans="3:19" ht="12.75">
      <c r="C14" s="4"/>
      <c r="D14" s="4"/>
      <c r="E14" s="4"/>
      <c r="F14" s="4"/>
      <c r="G14" s="4"/>
      <c r="H14" s="4"/>
      <c r="I14" s="4"/>
      <c r="J14" s="4"/>
      <c r="K14" s="4"/>
      <c r="R14" s="4"/>
      <c r="S14" s="1"/>
    </row>
    <row r="15" spans="3:19" ht="12.75">
      <c r="C15" s="4"/>
      <c r="D15" s="4"/>
      <c r="E15" s="4"/>
      <c r="F15" s="4"/>
      <c r="G15" s="4"/>
      <c r="H15" s="4"/>
      <c r="I15" s="4"/>
      <c r="J15" s="4"/>
      <c r="K15" s="4"/>
      <c r="R15" s="4"/>
      <c r="S15" s="1"/>
    </row>
    <row r="16" spans="8:19" ht="12.75">
      <c r="H16" s="4"/>
      <c r="R16" s="4"/>
      <c r="S16" s="1"/>
    </row>
    <row r="17" spans="8:19" ht="12.75">
      <c r="H17" s="4"/>
      <c r="R17" s="4"/>
      <c r="S17" s="1"/>
    </row>
    <row r="18" spans="8:19" ht="12.75">
      <c r="H18" s="4"/>
      <c r="R18" s="4"/>
      <c r="S18" s="1"/>
    </row>
    <row r="19" spans="8:19" ht="13.5" thickBot="1">
      <c r="H19" s="4"/>
      <c r="R19" s="4"/>
      <c r="S19" s="1"/>
    </row>
    <row r="20" spans="1:19" ht="78.75">
      <c r="A20" s="70" t="s">
        <v>28</v>
      </c>
      <c r="B20" s="55" t="s">
        <v>0</v>
      </c>
      <c r="C20" s="56" t="s">
        <v>32</v>
      </c>
      <c r="D20" s="56" t="s">
        <v>5</v>
      </c>
      <c r="E20" s="56" t="s">
        <v>15</v>
      </c>
      <c r="F20" s="57" t="s">
        <v>6</v>
      </c>
      <c r="G20" s="56" t="s">
        <v>29</v>
      </c>
      <c r="H20" s="56" t="s">
        <v>27</v>
      </c>
      <c r="I20" s="56" t="s">
        <v>16</v>
      </c>
      <c r="J20" s="73" t="s">
        <v>14</v>
      </c>
      <c r="K20" s="58" t="s">
        <v>31</v>
      </c>
      <c r="R20" s="4"/>
      <c r="S20" s="1"/>
    </row>
    <row r="21" spans="1:11" ht="12.75">
      <c r="A21" s="59"/>
      <c r="B21" s="54">
        <v>0</v>
      </c>
      <c r="C21" s="24">
        <v>100</v>
      </c>
      <c r="D21" s="24">
        <f>C21/C21</f>
        <v>1</v>
      </c>
      <c r="E21" s="9">
        <f>E8</f>
        <v>0.06659267480577136</v>
      </c>
      <c r="F21" s="25">
        <v>0</v>
      </c>
      <c r="G21" s="74">
        <f>E21+F21</f>
        <v>0.06659267480577136</v>
      </c>
      <c r="H21" s="24">
        <f>C21</f>
        <v>100</v>
      </c>
      <c r="I21" s="26">
        <f>E21/$F$34</f>
        <v>0.08430632630410653</v>
      </c>
      <c r="J21" s="74">
        <f>G21</f>
        <v>0.06659267480577136</v>
      </c>
      <c r="K21" s="75"/>
    </row>
    <row r="22" spans="1:11" ht="12.75">
      <c r="A22" s="59"/>
      <c r="B22" s="54">
        <v>50</v>
      </c>
      <c r="C22" s="24">
        <v>69.6</v>
      </c>
      <c r="D22" s="24">
        <f>$C$21/C22</f>
        <v>1.4367816091954024</v>
      </c>
      <c r="E22" s="9">
        <f>E9</f>
        <v>0.09567913046806231</v>
      </c>
      <c r="F22" s="25">
        <v>0.05</v>
      </c>
      <c r="G22" s="74">
        <f>E22+F22</f>
        <v>0.1456791304680623</v>
      </c>
      <c r="H22" s="24">
        <f>C22*$F$34</f>
        <v>54.97630331753554</v>
      </c>
      <c r="I22" s="26">
        <f>E22/$F$34</f>
        <v>0.12112977917256688</v>
      </c>
      <c r="J22" s="74">
        <f>I22+F22</f>
        <v>0.1711297791725669</v>
      </c>
      <c r="K22" s="75"/>
    </row>
    <row r="23" spans="1:11" ht="12.75">
      <c r="A23" s="59"/>
      <c r="B23" s="54">
        <v>100</v>
      </c>
      <c r="C23" s="24">
        <v>28.9</v>
      </c>
      <c r="D23" s="24">
        <f>$C$21/C23</f>
        <v>3.4602076124567476</v>
      </c>
      <c r="E23" s="9">
        <f>E10</f>
        <v>0.23042448029678672</v>
      </c>
      <c r="F23" s="44">
        <v>0.1</v>
      </c>
      <c r="G23" s="74">
        <f>E23+F23</f>
        <v>0.3304244802967867</v>
      </c>
      <c r="H23" s="69">
        <f>C23*$F$34</f>
        <v>22.82780410742496</v>
      </c>
      <c r="I23" s="72">
        <f>E23/$F$34</f>
        <v>0.291717392055732</v>
      </c>
      <c r="J23" s="69">
        <f>I23+F23</f>
        <v>0.39171739205573197</v>
      </c>
      <c r="K23" s="75"/>
    </row>
    <row r="24" spans="1:11" ht="12.75">
      <c r="A24" s="59"/>
      <c r="B24" s="54">
        <v>200</v>
      </c>
      <c r="C24" s="24">
        <f>H24/F34</f>
        <v>13.546199999999999</v>
      </c>
      <c r="D24" s="24">
        <f>$C$21/C24</f>
        <v>7.382144069923669</v>
      </c>
      <c r="E24" s="9">
        <f>E11</f>
        <v>0.4915967194177804</v>
      </c>
      <c r="F24" s="44">
        <v>0.2</v>
      </c>
      <c r="G24" s="74">
        <f>E24+F24</f>
        <v>0.6915967194177803</v>
      </c>
      <c r="H24" s="24">
        <v>10.7</v>
      </c>
      <c r="I24" s="26">
        <f>E24/$F$34</f>
        <v>0.6223614467829099</v>
      </c>
      <c r="J24" s="74">
        <f>I24+F24</f>
        <v>0.8223614467829099</v>
      </c>
      <c r="K24" s="79">
        <v>24.5</v>
      </c>
    </row>
    <row r="25" spans="1:13" ht="13.5" thickBot="1">
      <c r="A25" s="60"/>
      <c r="B25" s="61">
        <v>400</v>
      </c>
      <c r="C25" s="62">
        <v>4.7</v>
      </c>
      <c r="D25" s="62">
        <f>C21/C25</f>
        <v>21.27659574468085</v>
      </c>
      <c r="E25" s="63">
        <f>E12</f>
        <v>1.4168654213993905</v>
      </c>
      <c r="F25" s="64">
        <v>0.43</v>
      </c>
      <c r="G25" s="76">
        <f>E25+F25</f>
        <v>1.8468654213993905</v>
      </c>
      <c r="H25" s="62">
        <f>C25*$F$34</f>
        <v>3.712480252764613</v>
      </c>
      <c r="I25" s="77">
        <f>E25/F34</f>
        <v>1.7937516234916284</v>
      </c>
      <c r="J25" s="76">
        <f>I25+F25</f>
        <v>2.2237516234916286</v>
      </c>
      <c r="K25" s="78"/>
      <c r="L25" s="21"/>
      <c r="M25" s="21"/>
    </row>
    <row r="26" spans="12:19" ht="18.75" customHeight="1">
      <c r="L26" s="30"/>
      <c r="S26" s="30"/>
    </row>
    <row r="27" spans="1:12" ht="12.75">
      <c r="A27" s="6"/>
      <c r="B27" s="6"/>
      <c r="C27" s="6"/>
      <c r="D27" s="6"/>
      <c r="E27" s="6"/>
      <c r="F27" s="6"/>
      <c r="G27" s="6"/>
      <c r="H27" s="15"/>
      <c r="L27" s="12"/>
    </row>
    <row r="28" spans="8:12" ht="13.5" thickBot="1">
      <c r="H28" s="12"/>
      <c r="L28" s="12"/>
    </row>
    <row r="29" spans="1:12" ht="13.5" thickBot="1">
      <c r="A29" s="71" t="s">
        <v>22</v>
      </c>
      <c r="B29" s="65">
        <v>400</v>
      </c>
      <c r="C29" s="45">
        <v>4.7</v>
      </c>
      <c r="D29" s="53">
        <f>D25</f>
        <v>21.27659574468085</v>
      </c>
      <c r="E29" s="45">
        <f>B12</f>
        <v>1.702127659574468</v>
      </c>
      <c r="F29" s="46">
        <v>0.36</v>
      </c>
      <c r="G29" s="47">
        <f>E29+F29</f>
        <v>2.062127659574468</v>
      </c>
      <c r="J29" s="15"/>
      <c r="L29" s="12"/>
    </row>
    <row r="30" spans="1:10" ht="12.75">
      <c r="A30" s="16"/>
      <c r="B30" s="3"/>
      <c r="E30" s="40" t="s">
        <v>1</v>
      </c>
      <c r="F30" s="41">
        <v>0.105</v>
      </c>
      <c r="H30" s="11"/>
      <c r="I30" s="13"/>
      <c r="J30" s="15"/>
    </row>
    <row r="31" spans="1:10" ht="12.75">
      <c r="A31" s="16"/>
      <c r="E31" s="42" t="s">
        <v>2</v>
      </c>
      <c r="F31" s="43">
        <v>42.2</v>
      </c>
      <c r="H31" s="11"/>
      <c r="I31" s="13"/>
      <c r="J31" s="15"/>
    </row>
    <row r="32" spans="1:12" ht="12.75">
      <c r="A32" s="16"/>
      <c r="E32" s="42" t="s">
        <v>4</v>
      </c>
      <c r="F32" s="43">
        <f>F31*F30</f>
        <v>4.431</v>
      </c>
      <c r="H32" s="11"/>
      <c r="I32" s="13"/>
      <c r="J32" s="15"/>
      <c r="L32" s="12"/>
    </row>
    <row r="33" spans="1:11" ht="12.75" customHeight="1">
      <c r="A33" s="16"/>
      <c r="E33" s="42" t="s">
        <v>3</v>
      </c>
      <c r="F33" s="43">
        <v>3.5</v>
      </c>
      <c r="H33" s="11"/>
      <c r="I33" s="13"/>
      <c r="J33" s="15"/>
      <c r="K33" s="14"/>
    </row>
    <row r="34" spans="1:11" ht="18" customHeight="1" thickBot="1">
      <c r="A34" s="16"/>
      <c r="D34" s="10"/>
      <c r="E34" s="48" t="s">
        <v>13</v>
      </c>
      <c r="F34" s="51">
        <f>F33/F32</f>
        <v>0.7898894154818326</v>
      </c>
      <c r="H34" s="11"/>
      <c r="I34" s="13"/>
      <c r="J34" s="15"/>
      <c r="K34" s="14"/>
    </row>
    <row r="35" ht="12.75">
      <c r="K35" s="14"/>
    </row>
    <row r="36" ht="12.75">
      <c r="K36" s="14"/>
    </row>
    <row r="37" ht="12.75">
      <c r="K37" s="14"/>
    </row>
    <row r="38" ht="12.75">
      <c r="K38" s="14"/>
    </row>
    <row r="39" spans="1:11" ht="12.75">
      <c r="A39" s="16"/>
      <c r="D39" s="10"/>
      <c r="E39" s="20"/>
      <c r="F39" s="17"/>
      <c r="G39" s="17"/>
      <c r="H39" s="18"/>
      <c r="I39" s="19"/>
      <c r="J39" s="15"/>
      <c r="K39" s="14"/>
    </row>
    <row r="40" spans="1:11" ht="12.75">
      <c r="A40" s="16"/>
      <c r="D40" s="10"/>
      <c r="E40" s="20"/>
      <c r="F40" s="17"/>
      <c r="G40" s="17"/>
      <c r="H40" s="18"/>
      <c r="I40" s="19"/>
      <c r="J40" s="15"/>
      <c r="K40" s="14"/>
    </row>
    <row r="41" spans="1:11" ht="12.75">
      <c r="A41" s="16"/>
      <c r="D41" s="10"/>
      <c r="E41" s="20"/>
      <c r="F41" s="17"/>
      <c r="G41" s="17"/>
      <c r="H41" s="18"/>
      <c r="I41" s="19"/>
      <c r="J41" s="15"/>
      <c r="K41" s="14"/>
    </row>
    <row r="42" spans="1:11" ht="12.75">
      <c r="A42" s="16"/>
      <c r="D42" s="10"/>
      <c r="E42" s="20"/>
      <c r="F42" s="17"/>
      <c r="G42" s="17"/>
      <c r="H42" s="18"/>
      <c r="I42" s="19"/>
      <c r="J42" s="15"/>
      <c r="K42" s="14"/>
    </row>
    <row r="43" spans="6:7" ht="12.75">
      <c r="F43" s="17"/>
      <c r="G43" s="17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Prigarine</dc:creator>
  <cp:keywords/>
  <dc:description/>
  <cp:lastModifiedBy>Valentine Prigarin</cp:lastModifiedBy>
  <dcterms:created xsi:type="dcterms:W3CDTF">2005-05-17T04:58:33Z</dcterms:created>
  <dcterms:modified xsi:type="dcterms:W3CDTF">2011-03-01T16:27:27Z</dcterms:modified>
  <cp:category/>
  <cp:version/>
  <cp:contentType/>
  <cp:contentStatus/>
</cp:coreProperties>
</file>