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4080" windowHeight="4860" activeTab="4"/>
  </bookViews>
  <sheets>
    <sheet name="истребитель 50 m" sheetId="1" r:id="rId1"/>
    <sheet name="истребитель 100 m" sheetId="2" r:id="rId2"/>
    <sheet name="истребитель 400 m" sheetId="3" r:id="rId3"/>
    <sheet name="истребитель 50 m protected" sheetId="4" r:id="rId4"/>
    <sheet name="истребитель 100 m protected" sheetId="5" r:id="rId5"/>
    <sheet name="истр 400 m protected (2)" sheetId="6" r:id="rId6"/>
    <sheet name="истр 400 m protected" sheetId="7" r:id="rId7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G3" authorId="0">
      <text>
        <r>
          <rPr>
            <b/>
            <sz val="9"/>
            <rFont val="Tahoma"/>
            <family val="2"/>
          </rPr>
          <t>площадь трёх первых колец меньше поражаемой площади цели</t>
        </r>
      </text>
    </comment>
  </commentList>
</comments>
</file>

<file path=xl/comments2.xml><?xml version="1.0" encoding="utf-8"?>
<comments xmlns="http://schemas.openxmlformats.org/spreadsheetml/2006/main">
  <authors>
    <author>Valentine Prigarin</author>
  </authors>
  <commentList>
    <comment ref="G3" authorId="0">
      <text>
        <r>
          <rPr>
            <b/>
            <sz val="8"/>
            <rFont val="Tahoma"/>
            <family val="0"/>
          </rPr>
          <t>Площадь истребителя в кольце превышает площадь кольца</t>
        </r>
      </text>
    </comment>
  </commentList>
</comments>
</file>

<file path=xl/comments3.xml><?xml version="1.0" encoding="utf-8"?>
<comments xmlns="http://schemas.openxmlformats.org/spreadsheetml/2006/main">
  <authors>
    <author>Valentine Prigarin</author>
  </authors>
  <commentList>
    <comment ref="F23" authorId="0">
      <text>
        <r>
          <rPr>
            <b/>
            <sz val="8"/>
            <rFont val="Tahoma"/>
            <family val="0"/>
          </rPr>
          <t>Гляди-ка, точно сошлось с L5 !!</t>
        </r>
      </text>
    </comment>
    <comment ref="F3" authorId="0">
      <text>
        <r>
          <rPr>
            <sz val="8"/>
            <rFont val="Tahoma"/>
            <family val="2"/>
          </rPr>
          <t>"красная" взята не по формуле, а как МАХ, так как поражаемая площадь больше площади  рассеивания</t>
        </r>
      </text>
    </comment>
    <comment ref="E2" authorId="0">
      <text>
        <r>
          <rPr>
            <sz val="8"/>
            <rFont val="Tahoma"/>
            <family val="2"/>
          </rPr>
          <t>Здесь я брал разницу непосредственно с милиметровки. А с Б-29 просто наносил S по графику, а потом отнимал - так легче, но на столбец больше</t>
        </r>
      </text>
    </comment>
  </commentList>
</comments>
</file>

<file path=xl/comments4.xml><?xml version="1.0" encoding="utf-8"?>
<comments xmlns="http://schemas.openxmlformats.org/spreadsheetml/2006/main">
  <authors>
    <author>Valentine Prigarin</author>
  </authors>
  <commentList>
    <comment ref="G3" authorId="0">
      <text>
        <r>
          <rPr>
            <b/>
            <sz val="9"/>
            <rFont val="Tahoma"/>
            <family val="2"/>
          </rPr>
          <t>площадь трёх первых колец меньше поражаемой площади цели</t>
        </r>
      </text>
    </comment>
  </commentList>
</comments>
</file>

<file path=xl/comments5.xml><?xml version="1.0" encoding="utf-8"?>
<comments xmlns="http://schemas.openxmlformats.org/spreadsheetml/2006/main">
  <authors>
    <author>Valentine Prigarin</author>
  </authors>
  <commentList>
    <comment ref="G3" authorId="0">
      <text>
        <r>
          <rPr>
            <b/>
            <sz val="8"/>
            <rFont val="Tahoma"/>
            <family val="0"/>
          </rPr>
          <t>Площадь истребителя в кольце превышает площадь кольца</t>
        </r>
      </text>
    </comment>
  </commentList>
</comments>
</file>

<file path=xl/comments6.xml><?xml version="1.0" encoding="utf-8"?>
<comments xmlns="http://schemas.openxmlformats.org/spreadsheetml/2006/main">
  <authors>
    <author>Valentine Prigarin</author>
  </authors>
  <commentList>
    <comment ref="F23" authorId="0">
      <text>
        <r>
          <rPr>
            <b/>
            <sz val="8"/>
            <rFont val="Tahoma"/>
            <family val="0"/>
          </rPr>
          <t>Гляди-ка, точно сошлось с L5 !!</t>
        </r>
      </text>
    </comment>
    <comment ref="F3" authorId="0">
      <text>
        <r>
          <rPr>
            <sz val="8"/>
            <rFont val="Tahoma"/>
            <family val="2"/>
          </rPr>
          <t>"красная" взята не по формуле, а как МАХ, так как поражаемая площадь больше площади  рассеивания</t>
        </r>
      </text>
    </comment>
    <comment ref="E2" authorId="0">
      <text>
        <r>
          <rPr>
            <sz val="8"/>
            <rFont val="Tahoma"/>
            <family val="2"/>
          </rPr>
          <t>Здесь я брал разницу непосредственно с милиметровки. А с Б-29 просто наносил S по графику, а потом отнимал - так легче, но на столбец больше</t>
        </r>
      </text>
    </comment>
  </commentList>
</comments>
</file>

<file path=xl/comments7.xml><?xml version="1.0" encoding="utf-8"?>
<comments xmlns="http://schemas.openxmlformats.org/spreadsheetml/2006/main">
  <authors>
    <author>Valentine Prigarin</author>
  </authors>
  <commentList>
    <comment ref="F23" authorId="0">
      <text>
        <r>
          <rPr>
            <b/>
            <sz val="8"/>
            <rFont val="Tahoma"/>
            <family val="0"/>
          </rPr>
          <t>Гляди-ка, точно сошлось с L5 !!</t>
        </r>
      </text>
    </comment>
    <comment ref="F3" authorId="0">
      <text>
        <r>
          <rPr>
            <sz val="8"/>
            <rFont val="Tahoma"/>
            <family val="2"/>
          </rPr>
          <t>"красная" взята не по формуле, а как МАХ, так как поражаемая площадь больше площади  рассеивания</t>
        </r>
      </text>
    </comment>
    <comment ref="E2" authorId="0">
      <text>
        <r>
          <rPr>
            <sz val="8"/>
            <rFont val="Tahoma"/>
            <family val="2"/>
          </rPr>
          <t>Здесь я брал разницу непосредственно с милиметровки. А с Б-29 просто наносил S по графику, а потом отнимал - так легче, но на столбец больше</t>
        </r>
      </text>
    </comment>
  </commentList>
</comments>
</file>

<file path=xl/sharedStrings.xml><?xml version="1.0" encoding="utf-8"?>
<sst xmlns="http://schemas.openxmlformats.org/spreadsheetml/2006/main" count="152" uniqueCount="34">
  <si>
    <t>S круга</t>
  </si>
  <si>
    <t>Р + / -</t>
  </si>
  <si>
    <t>R [m]</t>
  </si>
  <si>
    <t>%R</t>
  </si>
  <si>
    <t xml:space="preserve"> S кольца</t>
  </si>
  <si>
    <t>Сумм % попаданий</t>
  </si>
  <si>
    <t>конец размаха</t>
  </si>
  <si>
    <t>Сумма S =</t>
  </si>
  <si>
    <t xml:space="preserve">кол попаданий на R </t>
  </si>
  <si>
    <t>% * разницу, или кол попад в цель, то есть оконч. результат</t>
  </si>
  <si>
    <t>S нор круга</t>
  </si>
  <si>
    <t>R нор - круга</t>
  </si>
  <si>
    <t>R норм круга</t>
  </si>
  <si>
    <t xml:space="preserve">S норм круга </t>
  </si>
  <si>
    <t>S истребителя в R нормального круга</t>
  </si>
  <si>
    <t>4,4 кв.м</t>
  </si>
  <si>
    <r>
      <t xml:space="preserve">можно сравнить и с графиком - там тоже </t>
    </r>
    <r>
      <rPr>
        <b/>
        <sz val="9"/>
        <color indexed="12"/>
        <rFont val="Arial"/>
        <family val="2"/>
      </rPr>
      <t>2,45</t>
    </r>
  </si>
  <si>
    <r>
      <t xml:space="preserve">можно сравнить и с графиком - там тоже </t>
    </r>
    <r>
      <rPr>
        <b/>
        <sz val="9"/>
        <color indexed="12"/>
        <rFont val="Arial"/>
        <family val="2"/>
      </rPr>
      <t>4,3</t>
    </r>
  </si>
  <si>
    <t xml:space="preserve">S норм. круга </t>
  </si>
  <si>
    <t>средняя Р для 28%</t>
  </si>
  <si>
    <t>а для 100% она будет</t>
  </si>
  <si>
    <t>кол. попад в R - R, то есть в круговое кольцо</t>
  </si>
  <si>
    <t>то же самое, Но в десятых</t>
  </si>
  <si>
    <t xml:space="preserve"> количество попаданий (или % попаданий) в участок цели. То есть S участка цели / S кольца</t>
  </si>
  <si>
    <t>пор S истреб. в кольце</t>
  </si>
  <si>
    <t>S истребителя  МАХ</t>
  </si>
  <si>
    <t>всего</t>
  </si>
  <si>
    <t>средний расход на попадание</t>
  </si>
  <si>
    <t>Сумм S колец</t>
  </si>
  <si>
    <t xml:space="preserve">Сумма S истр </t>
  </si>
  <si>
    <t xml:space="preserve">Сумма S колец </t>
  </si>
  <si>
    <t>пор S истреб. в круге</t>
  </si>
  <si>
    <t>Сумм S истреб</t>
  </si>
  <si>
    <r>
      <t>R норм круга,</t>
    </r>
    <r>
      <rPr>
        <sz val="8"/>
        <color indexed="18"/>
        <rFont val="Arial"/>
        <family val="2"/>
      </rPr>
      <t xml:space="preserve"> взятого с мили по Москито</t>
    </r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</si>
</sst>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00E+00"/>
    <numFmt numFmtId="177" formatCode="0.0000000"/>
    <numFmt numFmtId="178" formatCode="0.000000"/>
    <numFmt numFmtId="179" formatCode="0.00000000"/>
    <numFmt numFmtId="180" formatCode="0.000000000"/>
    <numFmt numFmtId="181" formatCode="0.0\ 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\ %"/>
    <numFmt numFmtId="187" formatCode="0.0000000000"/>
  </numFmts>
  <fonts count="30">
    <font>
      <sz val="10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sz val="10"/>
      <color indexed="60"/>
      <name val="Arial"/>
      <family val="0"/>
    </font>
    <font>
      <sz val="9"/>
      <color indexed="60"/>
      <name val="Arial"/>
      <family val="0"/>
    </font>
    <font>
      <b/>
      <i/>
      <sz val="10"/>
      <name val="Arial"/>
      <family val="2"/>
    </font>
    <font>
      <i/>
      <sz val="9"/>
      <color indexed="10"/>
      <name val="Arial"/>
      <family val="2"/>
    </font>
    <font>
      <sz val="8"/>
      <color indexed="60"/>
      <name val="Arial"/>
      <family val="0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i/>
      <sz val="9"/>
      <color indexed="12"/>
      <name val="Arial"/>
      <family val="2"/>
    </font>
    <font>
      <sz val="8"/>
      <name val="Tahoma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b/>
      <sz val="9"/>
      <name val="Tahoma"/>
      <family val="2"/>
    </font>
    <font>
      <b/>
      <sz val="10"/>
      <color indexed="10"/>
      <name val="Arial"/>
      <family val="0"/>
    </font>
    <font>
      <sz val="8"/>
      <color indexed="1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mediumDashed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 style="thick"/>
      <right>
        <color indexed="63"/>
      </right>
      <top>
        <color indexed="63"/>
      </top>
      <bottom style="thick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>
        <color indexed="12"/>
      </left>
      <right style="mediumDashed">
        <color indexed="12"/>
      </right>
      <top>
        <color indexed="63"/>
      </top>
      <bottom>
        <color indexed="63"/>
      </bottom>
    </border>
    <border>
      <left style="mediumDashed">
        <color indexed="12"/>
      </left>
      <right style="mediumDashed">
        <color indexed="12"/>
      </right>
      <top style="mediumDashed">
        <color indexed="12"/>
      </top>
      <bottom>
        <color indexed="63"/>
      </bottom>
    </border>
    <border>
      <left style="mediumDashed">
        <color indexed="12"/>
      </left>
      <right style="mediumDashed">
        <color indexed="12"/>
      </right>
      <top>
        <color indexed="63"/>
      </top>
      <bottom style="mediumDashed">
        <color indexed="12"/>
      </bottom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>
        <color indexed="5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ck">
        <color indexed="53"/>
      </bottom>
    </border>
    <border>
      <left style="mediumDashed"/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5"/>
      </bottom>
    </border>
    <border>
      <left style="mediumDashed">
        <color indexed="53"/>
      </left>
      <right>
        <color indexed="63"/>
      </right>
      <top>
        <color indexed="63"/>
      </top>
      <bottom style="mediumDashed">
        <color indexed="55"/>
      </bottom>
    </border>
    <border>
      <left>
        <color indexed="63"/>
      </left>
      <right style="mediumDashed">
        <color indexed="12"/>
      </right>
      <top>
        <color indexed="63"/>
      </top>
      <bottom style="mediumDashed">
        <color indexed="55"/>
      </bottom>
    </border>
    <border>
      <left>
        <color indexed="63"/>
      </left>
      <right style="mediumDashed"/>
      <top>
        <color indexed="63"/>
      </top>
      <bottom style="mediumDashed">
        <color indexed="55"/>
      </bottom>
    </border>
    <border>
      <left style="mediumDashed"/>
      <right>
        <color indexed="63"/>
      </right>
      <top>
        <color indexed="63"/>
      </top>
      <bottom style="mediumDashed">
        <color indexed="55"/>
      </bottom>
    </border>
    <border>
      <left>
        <color indexed="63"/>
      </left>
      <right style="thick">
        <color indexed="53"/>
      </right>
      <top>
        <color indexed="63"/>
      </top>
      <bottom style="mediumDashed">
        <color indexed="55"/>
      </bottom>
    </border>
    <border>
      <left>
        <color indexed="63"/>
      </left>
      <right>
        <color indexed="63"/>
      </right>
      <top>
        <color indexed="63"/>
      </top>
      <bottom style="mediumDashed">
        <color indexed="22"/>
      </bottom>
    </border>
    <border>
      <left style="mediumDashed"/>
      <right>
        <color indexed="63"/>
      </right>
      <top>
        <color indexed="63"/>
      </top>
      <bottom style="mediumDashed">
        <color indexed="22"/>
      </bottom>
    </border>
    <border>
      <left>
        <color indexed="63"/>
      </left>
      <right style="mediumDashed"/>
      <top>
        <color indexed="63"/>
      </top>
      <bottom style="mediumDashed">
        <color indexed="22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Dashed">
        <color indexed="5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Dashed">
        <color indexed="23"/>
      </bottom>
    </border>
    <border>
      <left>
        <color indexed="63"/>
      </left>
      <right style="mediumDashed">
        <color indexed="53"/>
      </right>
      <top>
        <color indexed="63"/>
      </top>
      <bottom style="mediumDashed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8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left" indent="1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left" indent="1"/>
    </xf>
    <xf numFmtId="0" fontId="5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indent="1"/>
    </xf>
    <xf numFmtId="0" fontId="12" fillId="0" borderId="0" xfId="0" applyFont="1" applyAlignment="1">
      <alignment horizontal="center"/>
    </xf>
    <xf numFmtId="2" fontId="5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74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left" indent="1"/>
    </xf>
    <xf numFmtId="172" fontId="4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2" fontId="1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172" fontId="10" fillId="0" borderId="5" xfId="0" applyNumberFormat="1" applyFont="1" applyFill="1" applyBorder="1" applyAlignment="1">
      <alignment horizontal="center"/>
    </xf>
    <xf numFmtId="172" fontId="10" fillId="0" borderId="5" xfId="0" applyNumberFormat="1" applyFont="1" applyBorder="1" applyAlignment="1">
      <alignment horizontal="center"/>
    </xf>
    <xf numFmtId="0" fontId="15" fillId="0" borderId="6" xfId="0" applyFont="1" applyFill="1" applyBorder="1" applyAlignment="1">
      <alignment horizontal="left" indent="1"/>
    </xf>
    <xf numFmtId="172" fontId="1" fillId="0" borderId="6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left" indent="1"/>
    </xf>
    <xf numFmtId="174" fontId="4" fillId="0" borderId="6" xfId="0" applyNumberFormat="1" applyFont="1" applyFill="1" applyBorder="1" applyAlignment="1">
      <alignment horizontal="center"/>
    </xf>
    <xf numFmtId="172" fontId="4" fillId="0" borderId="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2" fontId="20" fillId="0" borderId="0" xfId="0" applyNumberFormat="1" applyFont="1" applyAlignment="1">
      <alignment horizontal="center"/>
    </xf>
    <xf numFmtId="2" fontId="20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 indent="1"/>
    </xf>
    <xf numFmtId="172" fontId="17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2" fontId="20" fillId="0" borderId="6" xfId="0" applyNumberFormat="1" applyFont="1" applyFill="1" applyBorder="1" applyAlignment="1">
      <alignment horizontal="left" indent="1"/>
    </xf>
    <xf numFmtId="2" fontId="1" fillId="0" borderId="6" xfId="0" applyNumberFormat="1" applyFont="1" applyFill="1" applyBorder="1" applyAlignment="1">
      <alignment horizontal="center"/>
    </xf>
    <xf numFmtId="172" fontId="10" fillId="0" borderId="6" xfId="0" applyNumberFormat="1" applyFont="1" applyBorder="1" applyAlignment="1">
      <alignment horizontal="center"/>
    </xf>
    <xf numFmtId="174" fontId="4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22" fillId="0" borderId="8" xfId="0" applyNumberFormat="1" applyFont="1" applyBorder="1" applyAlignment="1">
      <alignment vertical="center" wrapText="1"/>
    </xf>
    <xf numFmtId="2" fontId="23" fillId="2" borderId="9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vertical="center" wrapText="1"/>
    </xf>
    <xf numFmtId="0" fontId="19" fillId="2" borderId="11" xfId="0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72" fontId="19" fillId="2" borderId="13" xfId="0" applyNumberFormat="1" applyFont="1" applyFill="1" applyBorder="1" applyAlignment="1">
      <alignment horizontal="center"/>
    </xf>
    <xf numFmtId="2" fontId="18" fillId="2" borderId="11" xfId="0" applyNumberFormat="1" applyFont="1" applyFill="1" applyBorder="1" applyAlignment="1">
      <alignment horizontal="center"/>
    </xf>
    <xf numFmtId="1" fontId="18" fillId="2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172" fontId="7" fillId="2" borderId="14" xfId="0" applyNumberFormat="1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center" vertical="center" wrapText="1"/>
    </xf>
    <xf numFmtId="172" fontId="14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72" fontId="17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172" fontId="10" fillId="0" borderId="17" xfId="0" applyNumberFormat="1" applyFont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22" fillId="0" borderId="8" xfId="0" applyNumberFormat="1" applyFont="1" applyBorder="1" applyAlignment="1">
      <alignment horizontal="left" vertical="center" wrapText="1"/>
    </xf>
    <xf numFmtId="2" fontId="20" fillId="0" borderId="0" xfId="0" applyNumberFormat="1" applyFont="1" applyFill="1" applyBorder="1" applyAlignment="1">
      <alignment horizontal="left" indent="1"/>
    </xf>
    <xf numFmtId="2" fontId="23" fillId="2" borderId="9" xfId="0" applyNumberFormat="1" applyFont="1" applyFill="1" applyBorder="1" applyAlignment="1">
      <alignment horizontal="left" vertical="center" indent="2"/>
    </xf>
    <xf numFmtId="2" fontId="22" fillId="0" borderId="10" xfId="0" applyNumberFormat="1" applyFont="1" applyBorder="1" applyAlignment="1">
      <alignment horizontal="left" vertical="center" wrapText="1" indent="2"/>
    </xf>
    <xf numFmtId="0" fontId="1" fillId="0" borderId="21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172" fontId="11" fillId="0" borderId="23" xfId="0" applyNumberFormat="1" applyFont="1" applyBorder="1" applyAlignment="1">
      <alignment horizontal="center"/>
    </xf>
    <xf numFmtId="172" fontId="10" fillId="0" borderId="23" xfId="0" applyNumberFormat="1" applyFont="1" applyBorder="1" applyAlignment="1">
      <alignment horizontal="center"/>
    </xf>
    <xf numFmtId="172" fontId="10" fillId="0" borderId="24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 indent="2"/>
    </xf>
    <xf numFmtId="2" fontId="6" fillId="0" borderId="26" xfId="0" applyNumberFormat="1" applyFont="1" applyFill="1" applyBorder="1" applyAlignment="1">
      <alignment horizontal="left" indent="1"/>
    </xf>
    <xf numFmtId="2" fontId="6" fillId="0" borderId="0" xfId="0" applyNumberFormat="1" applyFont="1" applyFill="1" applyBorder="1" applyAlignment="1">
      <alignment horizontal="left" indent="1"/>
    </xf>
    <xf numFmtId="174" fontId="6" fillId="0" borderId="0" xfId="0" applyNumberFormat="1" applyFont="1" applyFill="1" applyBorder="1" applyAlignment="1">
      <alignment horizontal="left" indent="1"/>
    </xf>
    <xf numFmtId="174" fontId="6" fillId="0" borderId="6" xfId="0" applyNumberFormat="1" applyFont="1" applyFill="1" applyBorder="1" applyAlignment="1">
      <alignment horizontal="left" indent="1"/>
    </xf>
    <xf numFmtId="2" fontId="6" fillId="0" borderId="6" xfId="0" applyNumberFormat="1" applyFont="1" applyFill="1" applyBorder="1" applyAlignment="1">
      <alignment horizontal="left" indent="1"/>
    </xf>
    <xf numFmtId="0" fontId="27" fillId="0" borderId="27" xfId="0" applyFont="1" applyBorder="1" applyAlignment="1">
      <alignment horizontal="center"/>
    </xf>
    <xf numFmtId="2" fontId="20" fillId="0" borderId="27" xfId="0" applyNumberFormat="1" applyFont="1" applyFill="1" applyBorder="1" applyAlignment="1">
      <alignment horizontal="left" indent="1"/>
    </xf>
    <xf numFmtId="2" fontId="1" fillId="0" borderId="27" xfId="0" applyNumberFormat="1" applyFont="1" applyFill="1" applyBorder="1" applyAlignment="1">
      <alignment horizontal="center"/>
    </xf>
    <xf numFmtId="172" fontId="11" fillId="0" borderId="28" xfId="0" applyNumberFormat="1" applyFont="1" applyFill="1" applyBorder="1" applyAlignment="1">
      <alignment horizontal="center"/>
    </xf>
    <xf numFmtId="172" fontId="10" fillId="0" borderId="27" xfId="0" applyNumberFormat="1" applyFont="1" applyFill="1" applyBorder="1" applyAlignment="1">
      <alignment horizontal="center"/>
    </xf>
    <xf numFmtId="174" fontId="4" fillId="0" borderId="27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 horizontal="center"/>
    </xf>
    <xf numFmtId="172" fontId="11" fillId="0" borderId="28" xfId="0" applyNumberFormat="1" applyFont="1" applyBorder="1" applyAlignment="1">
      <alignment horizontal="center"/>
    </xf>
    <xf numFmtId="172" fontId="10" fillId="0" borderId="27" xfId="0" applyNumberFormat="1" applyFont="1" applyBorder="1" applyAlignment="1">
      <alignment horizontal="center"/>
    </xf>
    <xf numFmtId="174" fontId="4" fillId="0" borderId="27" xfId="0" applyNumberFormat="1" applyFont="1" applyBorder="1" applyAlignment="1">
      <alignment horizontal="center"/>
    </xf>
    <xf numFmtId="2" fontId="6" fillId="0" borderId="29" xfId="0" applyNumberFormat="1" applyFont="1" applyFill="1" applyBorder="1" applyAlignment="1">
      <alignment horizontal="left" indent="2"/>
    </xf>
    <xf numFmtId="2" fontId="6" fillId="0" borderId="30" xfId="0" applyNumberFormat="1" applyFont="1" applyFill="1" applyBorder="1" applyAlignment="1">
      <alignment horizontal="left" indent="2"/>
    </xf>
    <xf numFmtId="2" fontId="6" fillId="0" borderId="27" xfId="0" applyNumberFormat="1" applyFont="1" applyFill="1" applyBorder="1" applyAlignment="1">
      <alignment horizontal="left" indent="2"/>
    </xf>
    <xf numFmtId="0" fontId="2" fillId="0" borderId="27" xfId="0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left" indent="1"/>
    </xf>
    <xf numFmtId="172" fontId="11" fillId="0" borderId="31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left" indent="1"/>
    </xf>
    <xf numFmtId="172" fontId="11" fillId="0" borderId="31" xfId="0" applyNumberFormat="1" applyFont="1" applyBorder="1" applyAlignment="1">
      <alignment horizontal="center"/>
    </xf>
    <xf numFmtId="2" fontId="6" fillId="0" borderId="29" xfId="0" applyNumberFormat="1" applyFont="1" applyFill="1" applyBorder="1" applyAlignment="1">
      <alignment horizontal="left" indent="1"/>
    </xf>
    <xf numFmtId="1" fontId="0" fillId="0" borderId="0" xfId="0" applyNumberFormat="1" applyAlignment="1">
      <alignment horizontal="center"/>
    </xf>
    <xf numFmtId="0" fontId="12" fillId="0" borderId="6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2" fontId="20" fillId="0" borderId="33" xfId="0" applyNumberFormat="1" applyFont="1" applyFill="1" applyBorder="1" applyAlignment="1">
      <alignment horizontal="left" indent="1"/>
    </xf>
    <xf numFmtId="2" fontId="1" fillId="0" borderId="33" xfId="0" applyNumberFormat="1" applyFont="1" applyFill="1" applyBorder="1" applyAlignment="1">
      <alignment horizontal="center"/>
    </xf>
    <xf numFmtId="172" fontId="11" fillId="0" borderId="34" xfId="0" applyNumberFormat="1" applyFont="1" applyBorder="1" applyAlignment="1">
      <alignment horizontal="center"/>
    </xf>
    <xf numFmtId="172" fontId="10" fillId="0" borderId="33" xfId="0" applyNumberFormat="1" applyFont="1" applyBorder="1" applyAlignment="1">
      <alignment horizontal="center"/>
    </xf>
    <xf numFmtId="174" fontId="4" fillId="0" borderId="33" xfId="0" applyNumberFormat="1" applyFont="1" applyBorder="1" applyAlignment="1">
      <alignment horizontal="center"/>
    </xf>
    <xf numFmtId="172" fontId="4" fillId="0" borderId="33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left" indent="1"/>
    </xf>
    <xf numFmtId="2" fontId="7" fillId="0" borderId="1" xfId="0" applyNumberFormat="1" applyFont="1" applyBorder="1" applyAlignment="1">
      <alignment horizontal="left" indent="3"/>
    </xf>
    <xf numFmtId="1" fontId="0" fillId="0" borderId="0" xfId="0" applyNumberFormat="1" applyAlignment="1">
      <alignment horizontal="left" indent="3"/>
    </xf>
    <xf numFmtId="0" fontId="0" fillId="0" borderId="36" xfId="0" applyBorder="1" applyAlignment="1">
      <alignment/>
    </xf>
    <xf numFmtId="172" fontId="7" fillId="0" borderId="37" xfId="0" applyNumberFormat="1" applyFont="1" applyBorder="1" applyAlignment="1">
      <alignment horizontal="left" indent="2"/>
    </xf>
    <xf numFmtId="0" fontId="0" fillId="0" borderId="38" xfId="0" applyBorder="1" applyAlignment="1">
      <alignment horizontal="center"/>
    </xf>
    <xf numFmtId="172" fontId="7" fillId="0" borderId="39" xfId="0" applyNumberFormat="1" applyFont="1" applyBorder="1" applyAlignment="1">
      <alignment horizontal="center"/>
    </xf>
    <xf numFmtId="0" fontId="19" fillId="2" borderId="11" xfId="0" applyFont="1" applyFill="1" applyBorder="1" applyAlignment="1">
      <alignment horizontal="left" indent="2"/>
    </xf>
    <xf numFmtId="1" fontId="18" fillId="2" borderId="13" xfId="0" applyNumberFormat="1" applyFont="1" applyFill="1" applyBorder="1" applyAlignment="1">
      <alignment horizontal="left" indent="2"/>
    </xf>
    <xf numFmtId="2" fontId="0" fillId="0" borderId="0" xfId="0" applyNumberFormat="1" applyAlignment="1">
      <alignment horizontal="center"/>
    </xf>
    <xf numFmtId="172" fontId="19" fillId="2" borderId="13" xfId="0" applyNumberFormat="1" applyFont="1" applyFill="1" applyBorder="1" applyAlignment="1">
      <alignment horizontal="left" indent="2"/>
    </xf>
    <xf numFmtId="0" fontId="0" fillId="0" borderId="0" xfId="0" applyAlignment="1">
      <alignment horizontal="left"/>
    </xf>
    <xf numFmtId="2" fontId="12" fillId="0" borderId="0" xfId="0" applyNumberFormat="1" applyFont="1" applyBorder="1" applyAlignment="1">
      <alignment horizontal="center"/>
    </xf>
    <xf numFmtId="174" fontId="1" fillId="0" borderId="40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172" fontId="12" fillId="0" borderId="39" xfId="0" applyNumberFormat="1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2" fontId="20" fillId="0" borderId="42" xfId="0" applyNumberFormat="1" applyFont="1" applyFill="1" applyBorder="1" applyAlignment="1">
      <alignment horizontal="left" indent="1"/>
    </xf>
    <xf numFmtId="2" fontId="1" fillId="0" borderId="42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left" indent="1"/>
    </xf>
    <xf numFmtId="2" fontId="0" fillId="0" borderId="42" xfId="0" applyNumberFormat="1" applyBorder="1" applyAlignment="1">
      <alignment horizontal="center"/>
    </xf>
    <xf numFmtId="174" fontId="1" fillId="0" borderId="4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ySplit="2" topLeftCell="BM3" activePane="bottomLeft" state="frozen"/>
      <selection pane="topLeft" activeCell="H36" sqref="H36"/>
      <selection pane="bottomLeft" activeCell="H36" sqref="H36"/>
    </sheetView>
  </sheetViews>
  <sheetFormatPr defaultColWidth="9.140625" defaultRowHeight="12.75"/>
  <cols>
    <col min="3" max="3" width="12.140625" style="0" customWidth="1"/>
    <col min="4" max="4" width="11.140625" style="0" customWidth="1"/>
    <col min="6" max="6" width="15.00390625" style="0" customWidth="1"/>
    <col min="7" max="7" width="14.28125" style="0" customWidth="1"/>
    <col min="8" max="8" width="14.00390625" style="0" customWidth="1"/>
    <col min="9" max="9" width="13.140625" style="0" customWidth="1"/>
    <col min="10" max="10" width="23.140625" style="0" customWidth="1"/>
    <col min="11" max="11" width="26.7109375" style="0" customWidth="1"/>
    <col min="12" max="12" width="36.28125" style="0" customWidth="1"/>
    <col min="13" max="13" width="24.00390625" style="0" customWidth="1"/>
    <col min="14" max="14" width="32.28125" style="0" customWidth="1"/>
    <col min="15" max="15" width="14.140625" style="0" customWidth="1"/>
  </cols>
  <sheetData>
    <row r="1" spans="1:14" ht="13.5" thickBot="1">
      <c r="A1" s="20">
        <v>1</v>
      </c>
      <c r="B1" s="20">
        <v>2</v>
      </c>
      <c r="C1" s="20">
        <v>3</v>
      </c>
      <c r="D1" s="20">
        <v>4</v>
      </c>
      <c r="E1" s="20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/>
      <c r="M1" s="20"/>
      <c r="N1" s="20"/>
    </row>
    <row r="2" spans="1:19" ht="48.75" thickBot="1">
      <c r="A2" s="91" t="s">
        <v>3</v>
      </c>
      <c r="B2" s="92" t="s">
        <v>2</v>
      </c>
      <c r="C2" s="92" t="s">
        <v>0</v>
      </c>
      <c r="D2" s="92" t="s">
        <v>4</v>
      </c>
      <c r="E2" s="92" t="s">
        <v>31</v>
      </c>
      <c r="F2" s="92" t="s">
        <v>24</v>
      </c>
      <c r="G2" s="92" t="s">
        <v>1</v>
      </c>
      <c r="H2" s="93" t="s">
        <v>8</v>
      </c>
      <c r="I2" s="92" t="s">
        <v>21</v>
      </c>
      <c r="J2" s="92" t="s">
        <v>22</v>
      </c>
      <c r="K2" s="92" t="s">
        <v>23</v>
      </c>
      <c r="L2" s="100" t="s">
        <v>9</v>
      </c>
      <c r="R2" s="2"/>
      <c r="S2" s="2"/>
    </row>
    <row r="3" spans="1:19" ht="16.5" customHeight="1" thickTop="1">
      <c r="A3" s="95">
        <v>5</v>
      </c>
      <c r="B3" s="97">
        <f aca="true" t="shared" si="0" ref="B3:B22">$M$11*A3/100</f>
        <v>0.075</v>
      </c>
      <c r="C3" s="15">
        <f>B3^2*$M$27</f>
        <v>0.0176625</v>
      </c>
      <c r="D3" s="13">
        <f>C3</f>
        <v>0.0176625</v>
      </c>
      <c r="E3" s="15">
        <v>0.13</v>
      </c>
      <c r="F3" s="161">
        <f>E3</f>
        <v>0.13</v>
      </c>
      <c r="G3" s="88">
        <v>1</v>
      </c>
      <c r="H3" s="45">
        <v>10</v>
      </c>
      <c r="I3" s="17">
        <f>H3</f>
        <v>10</v>
      </c>
      <c r="J3" s="23">
        <f aca="true" t="shared" si="1" ref="J3:J22">I3/100</f>
        <v>0.1</v>
      </c>
      <c r="K3" s="31">
        <f aca="true" t="shared" si="2" ref="K3:K22">G3*100</f>
        <v>100</v>
      </c>
      <c r="L3" s="114">
        <f aca="true" t="shared" si="3" ref="L3:L22">K3*J3</f>
        <v>10</v>
      </c>
      <c r="M3" s="34" t="s">
        <v>5</v>
      </c>
      <c r="R3" s="4"/>
      <c r="S3" s="3"/>
    </row>
    <row r="4" spans="1:19" ht="13.5" thickBot="1">
      <c r="A4" s="95">
        <v>10</v>
      </c>
      <c r="B4" s="97">
        <f t="shared" si="0"/>
        <v>0.15</v>
      </c>
      <c r="C4" s="15">
        <f aca="true" t="shared" si="4" ref="C4:C22">B4^2*$M$27</f>
        <v>0.07065</v>
      </c>
      <c r="D4" s="13">
        <f>C4-C3</f>
        <v>0.05298750000000001</v>
      </c>
      <c r="E4" s="15">
        <v>0.26</v>
      </c>
      <c r="F4" s="161">
        <f>E4-E3</f>
        <v>0.13</v>
      </c>
      <c r="G4" s="88">
        <v>1</v>
      </c>
      <c r="H4" s="45">
        <v>20</v>
      </c>
      <c r="I4" s="17">
        <f aca="true" t="shared" si="5" ref="I4:I22">H4-H3</f>
        <v>10</v>
      </c>
      <c r="J4" s="23">
        <f t="shared" si="1"/>
        <v>0.1</v>
      </c>
      <c r="K4" s="31">
        <f t="shared" si="2"/>
        <v>100</v>
      </c>
      <c r="L4" s="114">
        <f t="shared" si="3"/>
        <v>10</v>
      </c>
      <c r="M4" s="81">
        <f>SUM(L3:L22)</f>
        <v>69.60653820759643</v>
      </c>
      <c r="N4" s="163"/>
      <c r="R4" s="4"/>
      <c r="S4" s="3"/>
    </row>
    <row r="5" spans="1:19" ht="14.25" thickBot="1" thickTop="1">
      <c r="A5" s="95">
        <v>15</v>
      </c>
      <c r="B5" s="97">
        <f t="shared" si="0"/>
        <v>0.225</v>
      </c>
      <c r="C5" s="15">
        <f t="shared" si="4"/>
        <v>0.1589625</v>
      </c>
      <c r="D5" s="13">
        <f aca="true" t="shared" si="6" ref="D5:D22">C5-C4</f>
        <v>0.0883125</v>
      </c>
      <c r="E5" s="15">
        <v>0.39</v>
      </c>
      <c r="F5" s="161">
        <f aca="true" t="shared" si="7" ref="F5:F22">E5-E4</f>
        <v>0.13</v>
      </c>
      <c r="G5" s="88">
        <v>1</v>
      </c>
      <c r="H5" s="45">
        <v>30</v>
      </c>
      <c r="I5" s="17">
        <f t="shared" si="5"/>
        <v>10</v>
      </c>
      <c r="J5" s="23">
        <f t="shared" si="1"/>
        <v>0.1</v>
      </c>
      <c r="K5" s="31">
        <f t="shared" si="2"/>
        <v>100</v>
      </c>
      <c r="L5" s="114">
        <f t="shared" si="3"/>
        <v>10</v>
      </c>
      <c r="R5" s="4"/>
      <c r="S5" s="3"/>
    </row>
    <row r="6" spans="1:19" ht="13.5" thickTop="1">
      <c r="A6" s="95">
        <v>20</v>
      </c>
      <c r="B6" s="97">
        <f t="shared" si="0"/>
        <v>0.3</v>
      </c>
      <c r="C6" s="15">
        <f t="shared" si="4"/>
        <v>0.2826</v>
      </c>
      <c r="D6" s="13">
        <f t="shared" si="6"/>
        <v>0.12363750000000001</v>
      </c>
      <c r="E6" s="15">
        <v>0.51</v>
      </c>
      <c r="F6" s="161">
        <f t="shared" si="7"/>
        <v>0.12</v>
      </c>
      <c r="G6" s="15">
        <v>1</v>
      </c>
      <c r="H6" s="45">
        <v>40</v>
      </c>
      <c r="I6" s="17">
        <f t="shared" si="5"/>
        <v>10</v>
      </c>
      <c r="J6" s="23">
        <f t="shared" si="1"/>
        <v>0.1</v>
      </c>
      <c r="K6" s="31">
        <f t="shared" si="2"/>
        <v>100</v>
      </c>
      <c r="L6" s="114">
        <f t="shared" si="3"/>
        <v>10</v>
      </c>
      <c r="M6" s="155" t="s">
        <v>27</v>
      </c>
      <c r="R6" s="4"/>
      <c r="S6" s="3"/>
    </row>
    <row r="7" spans="1:19" ht="13.5" thickBot="1">
      <c r="A7" s="120">
        <v>25</v>
      </c>
      <c r="B7" s="121">
        <f t="shared" si="0"/>
        <v>0.375</v>
      </c>
      <c r="C7" s="15">
        <f t="shared" si="4"/>
        <v>0.4415625</v>
      </c>
      <c r="D7" s="13">
        <f t="shared" si="6"/>
        <v>0.1589625</v>
      </c>
      <c r="E7" s="122">
        <v>0.64</v>
      </c>
      <c r="F7" s="161">
        <f t="shared" si="7"/>
        <v>0.13</v>
      </c>
      <c r="G7" s="25">
        <f>F7/D7</f>
        <v>0.8178029409451915</v>
      </c>
      <c r="H7" s="123">
        <v>50</v>
      </c>
      <c r="I7" s="124">
        <f t="shared" si="5"/>
        <v>10</v>
      </c>
      <c r="J7" s="125">
        <f t="shared" si="1"/>
        <v>0.1</v>
      </c>
      <c r="K7" s="126">
        <f t="shared" si="2"/>
        <v>81.78029409451915</v>
      </c>
      <c r="L7" s="132">
        <f t="shared" si="3"/>
        <v>8.178029409451915</v>
      </c>
      <c r="M7" s="156">
        <f>M24/M4</f>
        <v>1.4366466509476061</v>
      </c>
      <c r="R7" s="7"/>
      <c r="S7" s="5"/>
    </row>
    <row r="8" spans="1:19" s="6" customFormat="1" ht="12.75">
      <c r="A8" s="95">
        <v>30</v>
      </c>
      <c r="B8" s="97">
        <f t="shared" si="0"/>
        <v>0.45</v>
      </c>
      <c r="C8" s="15">
        <f t="shared" si="4"/>
        <v>0.63585</v>
      </c>
      <c r="D8" s="13">
        <f t="shared" si="6"/>
        <v>0.1942875</v>
      </c>
      <c r="E8" s="15">
        <v>0.77</v>
      </c>
      <c r="F8" s="161">
        <f t="shared" si="7"/>
        <v>0.13</v>
      </c>
      <c r="G8" s="165">
        <f aca="true" t="shared" si="8" ref="G8:G22">F8/D8</f>
        <v>0.6691114971369748</v>
      </c>
      <c r="H8" s="45">
        <v>58</v>
      </c>
      <c r="I8" s="17">
        <f t="shared" si="5"/>
        <v>8</v>
      </c>
      <c r="J8" s="23">
        <f t="shared" si="1"/>
        <v>0.08</v>
      </c>
      <c r="K8" s="31">
        <f t="shared" si="2"/>
        <v>66.91114971369748</v>
      </c>
      <c r="L8" s="114">
        <f t="shared" si="3"/>
        <v>5.352891977095799</v>
      </c>
      <c r="M8" s="32"/>
      <c r="N8"/>
      <c r="R8" s="4"/>
      <c r="S8" s="3"/>
    </row>
    <row r="9" spans="1:19" s="6" customFormat="1" ht="13.5" thickBot="1">
      <c r="A9" s="95">
        <v>35</v>
      </c>
      <c r="B9" s="97">
        <f t="shared" si="0"/>
        <v>0.525</v>
      </c>
      <c r="C9" s="15">
        <f t="shared" si="4"/>
        <v>0.8654625</v>
      </c>
      <c r="D9" s="13">
        <f t="shared" si="6"/>
        <v>0.2296125</v>
      </c>
      <c r="E9" s="15">
        <v>0.9</v>
      </c>
      <c r="F9" s="161">
        <f t="shared" si="7"/>
        <v>0.13</v>
      </c>
      <c r="G9" s="165">
        <f t="shared" si="8"/>
        <v>0.5661712668082095</v>
      </c>
      <c r="H9" s="45">
        <v>65</v>
      </c>
      <c r="I9" s="17">
        <f t="shared" si="5"/>
        <v>7</v>
      </c>
      <c r="J9" s="23">
        <f t="shared" si="1"/>
        <v>0.07</v>
      </c>
      <c r="K9" s="31">
        <f t="shared" si="2"/>
        <v>56.61712668082095</v>
      </c>
      <c r="L9" s="114">
        <f t="shared" si="3"/>
        <v>3.963198867657467</v>
      </c>
      <c r="N9"/>
      <c r="R9" s="7"/>
      <c r="S9" s="5"/>
    </row>
    <row r="10" spans="1:19" ht="12.75">
      <c r="A10" s="95">
        <v>40</v>
      </c>
      <c r="B10" s="97">
        <f t="shared" si="0"/>
        <v>0.6</v>
      </c>
      <c r="C10" s="15">
        <f t="shared" si="4"/>
        <v>1.1304</v>
      </c>
      <c r="D10" s="13">
        <f t="shared" si="6"/>
        <v>0.26493750000000005</v>
      </c>
      <c r="E10" s="15">
        <v>1.03</v>
      </c>
      <c r="F10" s="161">
        <f t="shared" si="7"/>
        <v>0.13</v>
      </c>
      <c r="G10" s="165">
        <f t="shared" si="8"/>
        <v>0.4906817645671148</v>
      </c>
      <c r="H10" s="45">
        <v>70</v>
      </c>
      <c r="I10" s="17">
        <f t="shared" si="5"/>
        <v>5</v>
      </c>
      <c r="J10" s="23">
        <f t="shared" si="1"/>
        <v>0.05</v>
      </c>
      <c r="K10" s="31">
        <f t="shared" si="2"/>
        <v>49.068176456711484</v>
      </c>
      <c r="L10" s="114">
        <f t="shared" si="3"/>
        <v>2.4534088228355744</v>
      </c>
      <c r="M10" s="73" t="s">
        <v>11</v>
      </c>
      <c r="R10" s="4"/>
      <c r="S10" s="3"/>
    </row>
    <row r="11" spans="1:19" ht="12.75">
      <c r="A11" s="95">
        <v>45</v>
      </c>
      <c r="B11" s="97">
        <f t="shared" si="0"/>
        <v>0.675</v>
      </c>
      <c r="C11" s="15">
        <f t="shared" si="4"/>
        <v>1.4306625000000002</v>
      </c>
      <c r="D11" s="13">
        <f t="shared" si="6"/>
        <v>0.3002625000000001</v>
      </c>
      <c r="E11" s="15">
        <v>1.16</v>
      </c>
      <c r="F11" s="161">
        <f t="shared" si="7"/>
        <v>0.1299999999999999</v>
      </c>
      <c r="G11" s="165">
        <f t="shared" si="8"/>
        <v>0.4329544981474538</v>
      </c>
      <c r="H11" s="45">
        <v>76</v>
      </c>
      <c r="I11" s="17">
        <f t="shared" si="5"/>
        <v>6</v>
      </c>
      <c r="J11" s="23">
        <f t="shared" si="1"/>
        <v>0.06</v>
      </c>
      <c r="K11" s="31">
        <f t="shared" si="2"/>
        <v>43.29544981474538</v>
      </c>
      <c r="L11" s="114">
        <f t="shared" si="3"/>
        <v>2.5977269888847228</v>
      </c>
      <c r="M11" s="72">
        <v>1.5</v>
      </c>
      <c r="R11" s="4"/>
      <c r="S11" s="1"/>
    </row>
    <row r="12" spans="1:19" ht="13.5" thickBot="1">
      <c r="A12" s="120">
        <v>50</v>
      </c>
      <c r="B12" s="121">
        <f t="shared" si="0"/>
        <v>0.75</v>
      </c>
      <c r="C12" s="15">
        <f t="shared" si="4"/>
        <v>1.76625</v>
      </c>
      <c r="D12" s="13">
        <f t="shared" si="6"/>
        <v>0.3355874999999999</v>
      </c>
      <c r="E12" s="122">
        <v>1.29</v>
      </c>
      <c r="F12" s="161">
        <f t="shared" si="7"/>
        <v>0.13000000000000012</v>
      </c>
      <c r="G12" s="165">
        <f t="shared" si="8"/>
        <v>0.3873803404477227</v>
      </c>
      <c r="H12" s="127">
        <v>82</v>
      </c>
      <c r="I12" s="128">
        <f t="shared" si="5"/>
        <v>6</v>
      </c>
      <c r="J12" s="129">
        <f t="shared" si="1"/>
        <v>0.06</v>
      </c>
      <c r="K12" s="126">
        <f t="shared" si="2"/>
        <v>38.73803404477227</v>
      </c>
      <c r="L12" s="130">
        <f t="shared" si="3"/>
        <v>2.324282042686336</v>
      </c>
      <c r="M12" s="74" t="s">
        <v>10</v>
      </c>
      <c r="R12" s="4"/>
      <c r="S12" s="1"/>
    </row>
    <row r="13" spans="1:19" ht="13.5" thickBot="1">
      <c r="A13" s="24">
        <v>55</v>
      </c>
      <c r="B13" s="97">
        <f t="shared" si="0"/>
        <v>0.825</v>
      </c>
      <c r="C13" s="15">
        <f t="shared" si="4"/>
        <v>2.1371624999999996</v>
      </c>
      <c r="D13" s="13">
        <f t="shared" si="6"/>
        <v>0.37091249999999953</v>
      </c>
      <c r="E13" s="15">
        <v>1.42</v>
      </c>
      <c r="F13" s="161">
        <f t="shared" si="7"/>
        <v>0.1299999999999999</v>
      </c>
      <c r="G13" s="165">
        <f t="shared" si="8"/>
        <v>0.3504869746907965</v>
      </c>
      <c r="H13" s="46">
        <v>86</v>
      </c>
      <c r="I13" s="16">
        <f t="shared" si="5"/>
        <v>4</v>
      </c>
      <c r="J13" s="18">
        <f t="shared" si="1"/>
        <v>0.04</v>
      </c>
      <c r="K13" s="31">
        <f t="shared" si="2"/>
        <v>35.04869746907965</v>
      </c>
      <c r="L13" s="114">
        <f t="shared" si="3"/>
        <v>1.401947898763186</v>
      </c>
      <c r="M13" s="75">
        <f>M11^2*M27</f>
        <v>7.065</v>
      </c>
      <c r="R13" s="4"/>
      <c r="S13" s="1"/>
    </row>
    <row r="14" spans="1:19" ht="12.75">
      <c r="A14" s="24">
        <v>60</v>
      </c>
      <c r="B14" s="97">
        <f t="shared" si="0"/>
        <v>0.9</v>
      </c>
      <c r="C14" s="15">
        <f t="shared" si="4"/>
        <v>2.5434</v>
      </c>
      <c r="D14" s="13">
        <f t="shared" si="6"/>
        <v>0.4062375000000005</v>
      </c>
      <c r="E14" s="15">
        <v>1.55</v>
      </c>
      <c r="F14" s="161">
        <f t="shared" si="7"/>
        <v>0.13000000000000012</v>
      </c>
      <c r="G14" s="165">
        <f t="shared" si="8"/>
        <v>0.32000984645681396</v>
      </c>
      <c r="H14" s="46">
        <v>89</v>
      </c>
      <c r="I14" s="16">
        <f t="shared" si="5"/>
        <v>3</v>
      </c>
      <c r="J14" s="18">
        <f t="shared" si="1"/>
        <v>0.03</v>
      </c>
      <c r="K14" s="31">
        <f t="shared" si="2"/>
        <v>32.0009846456814</v>
      </c>
      <c r="L14" s="114">
        <f t="shared" si="3"/>
        <v>0.9600295393704419</v>
      </c>
      <c r="R14" s="4"/>
      <c r="S14" s="1"/>
    </row>
    <row r="15" spans="1:19" ht="13.5" customHeight="1" thickBot="1">
      <c r="A15" s="24">
        <v>65</v>
      </c>
      <c r="B15" s="97">
        <f t="shared" si="0"/>
        <v>0.975</v>
      </c>
      <c r="C15" s="15">
        <f t="shared" si="4"/>
        <v>2.9849625</v>
      </c>
      <c r="D15" s="13">
        <f t="shared" si="6"/>
        <v>0.44156249999999986</v>
      </c>
      <c r="E15" s="15">
        <v>1.66</v>
      </c>
      <c r="F15" s="161">
        <f t="shared" si="7"/>
        <v>0.10999999999999988</v>
      </c>
      <c r="G15" s="165">
        <f t="shared" si="8"/>
        <v>0.24911535739561197</v>
      </c>
      <c r="H15" s="46">
        <v>91.5</v>
      </c>
      <c r="I15" s="16">
        <f t="shared" si="5"/>
        <v>2.5</v>
      </c>
      <c r="J15" s="18">
        <f t="shared" si="1"/>
        <v>0.025</v>
      </c>
      <c r="K15" s="31">
        <f t="shared" si="2"/>
        <v>24.911535739561195</v>
      </c>
      <c r="L15" s="114">
        <f t="shared" si="3"/>
        <v>0.6227883934890299</v>
      </c>
      <c r="R15" s="4"/>
      <c r="S15" s="1"/>
    </row>
    <row r="16" spans="1:19" ht="21.75" customHeight="1">
      <c r="A16" s="24">
        <v>70</v>
      </c>
      <c r="B16" s="97">
        <f t="shared" si="0"/>
        <v>1.05</v>
      </c>
      <c r="C16" s="15">
        <f t="shared" si="4"/>
        <v>3.46185</v>
      </c>
      <c r="D16" s="13">
        <f t="shared" si="6"/>
        <v>0.47688750000000013</v>
      </c>
      <c r="E16" s="15">
        <v>1.77</v>
      </c>
      <c r="F16" s="161">
        <f t="shared" si="7"/>
        <v>0.1100000000000001</v>
      </c>
      <c r="G16" s="165">
        <f t="shared" si="8"/>
        <v>0.2306623679589003</v>
      </c>
      <c r="H16" s="46">
        <v>93.9</v>
      </c>
      <c r="I16" s="16">
        <f t="shared" si="5"/>
        <v>2.4000000000000057</v>
      </c>
      <c r="J16" s="18">
        <f t="shared" si="1"/>
        <v>0.024000000000000056</v>
      </c>
      <c r="K16" s="31">
        <f t="shared" si="2"/>
        <v>23.06623679589003</v>
      </c>
      <c r="L16" s="114">
        <f t="shared" si="3"/>
        <v>0.553589683101362</v>
      </c>
      <c r="M16" s="96" t="s">
        <v>14</v>
      </c>
      <c r="R16" s="4"/>
      <c r="S16" s="1"/>
    </row>
    <row r="17" spans="1:19" ht="18" customHeight="1" thickBot="1">
      <c r="A17" s="120">
        <v>75</v>
      </c>
      <c r="B17" s="121">
        <f t="shared" si="0"/>
        <v>1.125</v>
      </c>
      <c r="C17" s="15">
        <f t="shared" si="4"/>
        <v>3.9740625</v>
      </c>
      <c r="D17" s="13">
        <f t="shared" si="6"/>
        <v>0.5122125</v>
      </c>
      <c r="E17" s="122">
        <v>1.88</v>
      </c>
      <c r="F17" s="161">
        <f t="shared" si="7"/>
        <v>0.10999999999999988</v>
      </c>
      <c r="G17" s="165">
        <f t="shared" si="8"/>
        <v>0.21475461844449303</v>
      </c>
      <c r="H17" s="127">
        <v>96</v>
      </c>
      <c r="I17" s="128">
        <f t="shared" si="5"/>
        <v>2.0999999999999943</v>
      </c>
      <c r="J17" s="129">
        <f t="shared" si="1"/>
        <v>0.020999999999999942</v>
      </c>
      <c r="K17" s="126">
        <f t="shared" si="2"/>
        <v>21.475461844449303</v>
      </c>
      <c r="L17" s="131">
        <f t="shared" si="3"/>
        <v>0.4509846987334341</v>
      </c>
      <c r="M17" s="98">
        <f>C23</f>
        <v>0</v>
      </c>
      <c r="R17" s="4"/>
      <c r="S17" s="1"/>
    </row>
    <row r="18" spans="1:19" ht="35.25" customHeight="1" thickBot="1">
      <c r="A18" s="24">
        <v>80</v>
      </c>
      <c r="B18" s="97">
        <f t="shared" si="0"/>
        <v>1.2</v>
      </c>
      <c r="C18" s="15">
        <f t="shared" si="4"/>
        <v>4.5216</v>
      </c>
      <c r="D18" s="13">
        <f t="shared" si="6"/>
        <v>0.5475375000000002</v>
      </c>
      <c r="E18" s="15">
        <v>1.99</v>
      </c>
      <c r="F18" s="161">
        <f t="shared" si="7"/>
        <v>0.1100000000000001</v>
      </c>
      <c r="G18" s="165">
        <f t="shared" si="8"/>
        <v>0.20089948177065506</v>
      </c>
      <c r="H18" s="46">
        <v>97.5</v>
      </c>
      <c r="I18" s="16">
        <f t="shared" si="5"/>
        <v>1.5</v>
      </c>
      <c r="J18" s="18">
        <f t="shared" si="1"/>
        <v>0.015</v>
      </c>
      <c r="K18" s="31">
        <f t="shared" si="2"/>
        <v>20.089948177065505</v>
      </c>
      <c r="L18" s="114">
        <f t="shared" si="3"/>
        <v>0.3013492226559826</v>
      </c>
      <c r="M18" s="99" t="s">
        <v>16</v>
      </c>
      <c r="R18" s="4"/>
      <c r="S18" s="1"/>
    </row>
    <row r="19" spans="1:19" ht="12.75">
      <c r="A19" s="24">
        <v>85</v>
      </c>
      <c r="B19" s="97">
        <f t="shared" si="0"/>
        <v>1.275</v>
      </c>
      <c r="C19" s="15">
        <f t="shared" si="4"/>
        <v>5.1044624999999995</v>
      </c>
      <c r="D19" s="13">
        <f t="shared" si="6"/>
        <v>0.5828624999999992</v>
      </c>
      <c r="E19" s="15">
        <v>2.1</v>
      </c>
      <c r="F19" s="161">
        <f t="shared" si="7"/>
        <v>0.1100000000000001</v>
      </c>
      <c r="G19" s="165">
        <f t="shared" si="8"/>
        <v>0.18872375560273694</v>
      </c>
      <c r="H19" s="46">
        <v>98.5</v>
      </c>
      <c r="I19" s="16">
        <f t="shared" si="5"/>
        <v>1</v>
      </c>
      <c r="J19" s="18">
        <f t="shared" si="1"/>
        <v>0.01</v>
      </c>
      <c r="K19" s="31">
        <f t="shared" si="2"/>
        <v>18.872375560273692</v>
      </c>
      <c r="L19" s="114">
        <f t="shared" si="3"/>
        <v>0.18872375560273694</v>
      </c>
      <c r="R19" s="4"/>
      <c r="S19" s="1"/>
    </row>
    <row r="20" spans="1:19" ht="12.75">
      <c r="A20" s="24">
        <v>90</v>
      </c>
      <c r="B20" s="97">
        <f t="shared" si="0"/>
        <v>1.35</v>
      </c>
      <c r="C20" s="15">
        <f t="shared" si="4"/>
        <v>5.722650000000001</v>
      </c>
      <c r="D20" s="13">
        <f t="shared" si="6"/>
        <v>0.6181875000000012</v>
      </c>
      <c r="E20" s="15">
        <v>2.21</v>
      </c>
      <c r="F20" s="161">
        <f t="shared" si="7"/>
        <v>0.10999999999999988</v>
      </c>
      <c r="G20" s="165">
        <f t="shared" si="8"/>
        <v>0.1779395409968653</v>
      </c>
      <c r="H20" s="46">
        <v>99.3</v>
      </c>
      <c r="I20" s="16">
        <f t="shared" si="5"/>
        <v>0.7999999999999972</v>
      </c>
      <c r="J20" s="18">
        <f t="shared" si="1"/>
        <v>0.007999999999999972</v>
      </c>
      <c r="K20" s="31">
        <f t="shared" si="2"/>
        <v>17.79395409968653</v>
      </c>
      <c r="L20" s="114">
        <f t="shared" si="3"/>
        <v>0.14235163279749175</v>
      </c>
      <c r="R20" s="4"/>
      <c r="S20" s="1"/>
    </row>
    <row r="21" spans="1:12" ht="12.75">
      <c r="A21" s="24">
        <v>95</v>
      </c>
      <c r="B21" s="97">
        <f t="shared" si="0"/>
        <v>1.425</v>
      </c>
      <c r="C21" s="15">
        <f t="shared" si="4"/>
        <v>6.3761625</v>
      </c>
      <c r="D21" s="13">
        <f t="shared" si="6"/>
        <v>0.6535124999999997</v>
      </c>
      <c r="E21" s="15">
        <v>2.32</v>
      </c>
      <c r="F21" s="141">
        <f t="shared" si="7"/>
        <v>0.10999999999999988</v>
      </c>
      <c r="G21" s="165">
        <f t="shared" si="8"/>
        <v>0.16832118742946756</v>
      </c>
      <c r="H21" s="46">
        <v>99.7</v>
      </c>
      <c r="I21" s="16">
        <f t="shared" si="5"/>
        <v>0.4000000000000057</v>
      </c>
      <c r="J21" s="18">
        <f t="shared" si="1"/>
        <v>0.0040000000000000565</v>
      </c>
      <c r="K21" s="31">
        <f t="shared" si="2"/>
        <v>16.832118742946754</v>
      </c>
      <c r="L21" s="114">
        <f t="shared" si="3"/>
        <v>0.06732847497178797</v>
      </c>
    </row>
    <row r="22" spans="1:12" ht="13.5" thickBot="1">
      <c r="A22" s="170">
        <v>100</v>
      </c>
      <c r="B22" s="171">
        <f t="shared" si="0"/>
        <v>1.5</v>
      </c>
      <c r="C22" s="172">
        <f t="shared" si="4"/>
        <v>7.065</v>
      </c>
      <c r="D22" s="173">
        <f t="shared" si="6"/>
        <v>0.6888375</v>
      </c>
      <c r="E22" s="172">
        <v>2.43</v>
      </c>
      <c r="F22" s="174">
        <f t="shared" si="7"/>
        <v>0.11000000000000032</v>
      </c>
      <c r="G22" s="175">
        <f t="shared" si="8"/>
        <v>0.15968933166385443</v>
      </c>
      <c r="H22" s="127">
        <v>100</v>
      </c>
      <c r="I22" s="128">
        <f t="shared" si="5"/>
        <v>0.29999999999999716</v>
      </c>
      <c r="J22" s="129">
        <f t="shared" si="1"/>
        <v>0.0029999999999999714</v>
      </c>
      <c r="K22" s="126">
        <f t="shared" si="2"/>
        <v>15.968933166385444</v>
      </c>
      <c r="L22" s="132">
        <f t="shared" si="3"/>
        <v>0.047906799499155876</v>
      </c>
    </row>
    <row r="23" spans="1:12" ht="18.75" customHeight="1">
      <c r="A23" s="11"/>
      <c r="B23" s="44"/>
      <c r="C23" s="43"/>
      <c r="D23" s="14"/>
      <c r="E23" s="21"/>
      <c r="G23" s="26"/>
      <c r="H23" s="36"/>
      <c r="K23" s="31"/>
      <c r="L23" s="114"/>
    </row>
    <row r="24" spans="1:13" ht="15.75" customHeight="1">
      <c r="A24" s="19"/>
      <c r="C24" s="28"/>
      <c r="D24" s="24" t="s">
        <v>28</v>
      </c>
      <c r="F24" s="24" t="s">
        <v>32</v>
      </c>
      <c r="J24" s="8"/>
      <c r="M24" s="154">
        <v>100</v>
      </c>
    </row>
    <row r="25" spans="1:10" ht="15" customHeight="1">
      <c r="A25" s="11"/>
      <c r="D25" s="164">
        <f>SUM(D3:D22)</f>
        <v>7.065</v>
      </c>
      <c r="F25" s="164">
        <f>SUM(F3:F22)</f>
        <v>2.43</v>
      </c>
      <c r="G25" s="143"/>
      <c r="I25" s="40"/>
      <c r="J25" s="40"/>
    </row>
    <row r="26" spans="1:10" ht="23.25" customHeight="1" thickBot="1">
      <c r="A26" s="19"/>
      <c r="I26" s="144"/>
      <c r="J26" s="10"/>
    </row>
    <row r="27" ht="15.75" customHeight="1" thickBot="1" thickTop="1">
      <c r="M27" s="153">
        <v>3.14</v>
      </c>
    </row>
    <row r="28" spans="1:5" ht="20.25" customHeight="1" thickTop="1">
      <c r="A28" s="11"/>
      <c r="C28" s="79"/>
      <c r="E28" s="22"/>
    </row>
    <row r="29" ht="12.75">
      <c r="A29" s="19"/>
    </row>
    <row r="30" spans="1:7" ht="12.75">
      <c r="A30" s="11"/>
      <c r="G30" s="80"/>
    </row>
    <row r="31" spans="1:7" ht="38.25" customHeight="1">
      <c r="A31" s="19"/>
      <c r="E31" s="78"/>
      <c r="F31" s="78"/>
      <c r="G31" s="78"/>
    </row>
    <row r="32" ht="12.75">
      <c r="F32" s="35"/>
    </row>
    <row r="33" spans="6:7" ht="12.75">
      <c r="F33" s="35"/>
      <c r="G33" s="35"/>
    </row>
    <row r="34" spans="6:7" ht="12.75">
      <c r="F34" s="35"/>
      <c r="G34" s="35"/>
    </row>
    <row r="35" spans="6:7" ht="12.75">
      <c r="F35" s="35"/>
      <c r="G35" s="3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pane ySplit="2" topLeftCell="BM3" activePane="bottomLeft" state="frozen"/>
      <selection pane="topLeft" activeCell="A1" sqref="A1"/>
      <selection pane="bottomLeft" activeCell="K30" sqref="K30"/>
    </sheetView>
  </sheetViews>
  <sheetFormatPr defaultColWidth="9.140625" defaultRowHeight="12.75"/>
  <cols>
    <col min="1" max="1" width="10.57421875" style="36" customWidth="1"/>
    <col min="3" max="3" width="12.140625" style="0" customWidth="1"/>
    <col min="4" max="5" width="14.00390625" style="0" customWidth="1"/>
    <col min="6" max="6" width="15.00390625" style="0" customWidth="1"/>
    <col min="7" max="7" width="14.28125" style="0" customWidth="1"/>
    <col min="8" max="8" width="14.00390625" style="0" customWidth="1"/>
    <col min="9" max="9" width="13.140625" style="0" customWidth="1"/>
    <col min="10" max="10" width="21.140625" style="0" customWidth="1"/>
    <col min="11" max="11" width="26.7109375" style="0" customWidth="1"/>
    <col min="12" max="12" width="31.421875" style="0" customWidth="1"/>
    <col min="13" max="13" width="32.57421875" style="0" customWidth="1"/>
    <col min="14" max="14" width="25.57421875" style="0" customWidth="1"/>
    <col min="15" max="15" width="14.140625" style="0" customWidth="1"/>
  </cols>
  <sheetData>
    <row r="1" spans="1:14" ht="13.5" thickBot="1">
      <c r="A1" s="61">
        <v>1</v>
      </c>
      <c r="B1" s="20">
        <v>2</v>
      </c>
      <c r="C1" s="20">
        <v>3</v>
      </c>
      <c r="D1" s="20">
        <v>4</v>
      </c>
      <c r="E1" s="20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/>
      <c r="M1" s="20"/>
      <c r="N1" s="20"/>
    </row>
    <row r="2" spans="1:19" ht="48.75" thickBot="1">
      <c r="A2" s="91" t="s">
        <v>3</v>
      </c>
      <c r="B2" s="92" t="s">
        <v>2</v>
      </c>
      <c r="C2" s="92" t="s">
        <v>0</v>
      </c>
      <c r="D2" s="92" t="s">
        <v>4</v>
      </c>
      <c r="E2" s="92" t="s">
        <v>31</v>
      </c>
      <c r="F2" s="92" t="s">
        <v>24</v>
      </c>
      <c r="G2" s="102" t="s">
        <v>1</v>
      </c>
      <c r="H2" s="103" t="s">
        <v>8</v>
      </c>
      <c r="I2" s="92" t="s">
        <v>21</v>
      </c>
      <c r="J2" s="92" t="s">
        <v>22</v>
      </c>
      <c r="K2" s="92" t="s">
        <v>23</v>
      </c>
      <c r="L2" s="94" t="s">
        <v>9</v>
      </c>
      <c r="R2" s="2"/>
      <c r="S2" s="2"/>
    </row>
    <row r="3" spans="1:19" ht="13.5" customHeight="1" thickTop="1">
      <c r="A3" s="66">
        <v>5</v>
      </c>
      <c r="B3" s="59">
        <f aca="true" t="shared" si="0" ref="B3:B21">$M$11*A3/100</f>
        <v>0.27</v>
      </c>
      <c r="C3" s="15">
        <f aca="true" t="shared" si="1" ref="C3:C21">B3^2*$M$23</f>
        <v>0.22890600000000003</v>
      </c>
      <c r="D3" s="13">
        <f>C3</f>
        <v>0.22890600000000003</v>
      </c>
      <c r="E3" s="15">
        <v>0.5</v>
      </c>
      <c r="F3" s="161">
        <f>E3</f>
        <v>0.5</v>
      </c>
      <c r="G3" s="104">
        <v>1</v>
      </c>
      <c r="H3" s="105">
        <v>10</v>
      </c>
      <c r="I3" s="17">
        <f>H3</f>
        <v>10</v>
      </c>
      <c r="J3" s="23">
        <f aca="true" t="shared" si="2" ref="J3:J21">I3/100</f>
        <v>0.1</v>
      </c>
      <c r="K3" s="31">
        <f>G3*100</f>
        <v>100</v>
      </c>
      <c r="L3" s="115">
        <f aca="true" t="shared" si="3" ref="L3:L9">K3*J3</f>
        <v>10</v>
      </c>
      <c r="M3" s="34" t="s">
        <v>5</v>
      </c>
      <c r="R3" s="4"/>
      <c r="S3" s="3"/>
    </row>
    <row r="4" spans="1:19" ht="13.5" thickBot="1">
      <c r="A4" s="66">
        <v>10</v>
      </c>
      <c r="B4" s="59">
        <f t="shared" si="0"/>
        <v>0.54</v>
      </c>
      <c r="C4" s="15">
        <f t="shared" si="1"/>
        <v>0.9156240000000001</v>
      </c>
      <c r="D4" s="13">
        <f>C4-C3</f>
        <v>0.686718</v>
      </c>
      <c r="E4" s="15">
        <v>1</v>
      </c>
      <c r="F4" s="161">
        <f>E4-E3</f>
        <v>0.5</v>
      </c>
      <c r="G4" s="15">
        <f>F4/D4</f>
        <v>0.7281009089611747</v>
      </c>
      <c r="H4" s="105">
        <v>20</v>
      </c>
      <c r="I4" s="17">
        <f aca="true" t="shared" si="4" ref="I4:I21">H4-H3</f>
        <v>10</v>
      </c>
      <c r="J4" s="23">
        <f t="shared" si="2"/>
        <v>0.1</v>
      </c>
      <c r="K4" s="31">
        <f>G4*100</f>
        <v>72.81009089611747</v>
      </c>
      <c r="L4" s="115">
        <f t="shared" si="3"/>
        <v>7.281009089611747</v>
      </c>
      <c r="M4" s="81">
        <f>SUM(L3:L23)</f>
        <v>28.91554412919541</v>
      </c>
      <c r="R4" s="4"/>
      <c r="S4" s="3"/>
    </row>
    <row r="5" spans="1:19" ht="14.25" thickBot="1" thickTop="1">
      <c r="A5" s="66">
        <v>15</v>
      </c>
      <c r="B5" s="59">
        <f t="shared" si="0"/>
        <v>0.81</v>
      </c>
      <c r="C5" s="15">
        <f t="shared" si="1"/>
        <v>2.0601540000000003</v>
      </c>
      <c r="D5" s="13">
        <f aca="true" t="shared" si="5" ref="D5:D21">C5-C4</f>
        <v>1.14453</v>
      </c>
      <c r="E5" s="15">
        <v>1.5</v>
      </c>
      <c r="F5" s="161">
        <f aca="true" t="shared" si="6" ref="F5:F21">E5-E4</f>
        <v>0.5</v>
      </c>
      <c r="G5" s="15">
        <f aca="true" t="shared" si="7" ref="G5:G21">F5/D5</f>
        <v>0.4368605453767048</v>
      </c>
      <c r="H5" s="105">
        <v>30</v>
      </c>
      <c r="I5" s="17">
        <f t="shared" si="4"/>
        <v>10</v>
      </c>
      <c r="J5" s="23">
        <f t="shared" si="2"/>
        <v>0.1</v>
      </c>
      <c r="K5" s="31">
        <f>G5*100</f>
        <v>43.68605453767048</v>
      </c>
      <c r="L5" s="116">
        <f t="shared" si="3"/>
        <v>4.3686054537670485</v>
      </c>
      <c r="R5" s="4"/>
      <c r="S5" s="3"/>
    </row>
    <row r="6" spans="1:19" ht="13.5" thickTop="1">
      <c r="A6" s="66">
        <v>20</v>
      </c>
      <c r="B6" s="59">
        <f t="shared" si="0"/>
        <v>1.08</v>
      </c>
      <c r="C6" s="15">
        <f t="shared" si="1"/>
        <v>3.6624960000000004</v>
      </c>
      <c r="D6" s="13">
        <f t="shared" si="5"/>
        <v>1.6023420000000002</v>
      </c>
      <c r="E6" s="15">
        <v>1.8</v>
      </c>
      <c r="F6" s="161">
        <f t="shared" si="6"/>
        <v>0.30000000000000004</v>
      </c>
      <c r="G6" s="15">
        <f t="shared" si="7"/>
        <v>0.1872259480185878</v>
      </c>
      <c r="H6" s="105">
        <v>40</v>
      </c>
      <c r="I6" s="17">
        <f t="shared" si="4"/>
        <v>10</v>
      </c>
      <c r="J6" s="23">
        <f t="shared" si="2"/>
        <v>0.1</v>
      </c>
      <c r="K6" s="31">
        <f>G6*100</f>
        <v>18.72259480185878</v>
      </c>
      <c r="L6" s="116">
        <f t="shared" si="3"/>
        <v>1.872259480185878</v>
      </c>
      <c r="M6" s="155" t="s">
        <v>27</v>
      </c>
      <c r="R6" s="4"/>
      <c r="S6" s="3"/>
    </row>
    <row r="7" spans="1:19" ht="13.5" thickBot="1">
      <c r="A7" s="133">
        <v>25</v>
      </c>
      <c r="B7" s="134">
        <f t="shared" si="0"/>
        <v>1.35</v>
      </c>
      <c r="C7" s="15">
        <f t="shared" si="1"/>
        <v>5.722650000000001</v>
      </c>
      <c r="D7" s="13">
        <f t="shared" si="5"/>
        <v>2.0601540000000003</v>
      </c>
      <c r="E7" s="122">
        <v>2.2</v>
      </c>
      <c r="F7" s="161">
        <f t="shared" si="6"/>
        <v>0.40000000000000013</v>
      </c>
      <c r="G7" s="15">
        <f t="shared" si="7"/>
        <v>0.19416024238964663</v>
      </c>
      <c r="H7" s="135">
        <v>50</v>
      </c>
      <c r="I7" s="124">
        <f t="shared" si="4"/>
        <v>10</v>
      </c>
      <c r="J7" s="125">
        <f t="shared" si="2"/>
        <v>0.1</v>
      </c>
      <c r="K7" s="126">
        <f aca="true" t="shared" si="8" ref="K7:K21">G7*100</f>
        <v>19.416024238964663</v>
      </c>
      <c r="L7" s="136">
        <f t="shared" si="3"/>
        <v>1.9416024238964664</v>
      </c>
      <c r="M7" s="156">
        <f>M25/M4</f>
        <v>3.4583475086340196</v>
      </c>
      <c r="R7" s="7"/>
      <c r="S7" s="5"/>
    </row>
    <row r="8" spans="1:19" s="6" customFormat="1" ht="12.75">
      <c r="A8" s="66">
        <v>30</v>
      </c>
      <c r="B8" s="59">
        <f t="shared" si="0"/>
        <v>1.62</v>
      </c>
      <c r="C8" s="15">
        <f t="shared" si="1"/>
        <v>8.240616000000001</v>
      </c>
      <c r="D8" s="13">
        <f t="shared" si="5"/>
        <v>2.5179660000000004</v>
      </c>
      <c r="E8" s="15">
        <v>2.5</v>
      </c>
      <c r="F8" s="161">
        <f t="shared" si="6"/>
        <v>0.2999999999999998</v>
      </c>
      <c r="G8" s="15">
        <f t="shared" si="7"/>
        <v>0.1191437851027376</v>
      </c>
      <c r="H8" s="105">
        <v>58</v>
      </c>
      <c r="I8" s="17">
        <f t="shared" si="4"/>
        <v>8</v>
      </c>
      <c r="J8" s="23">
        <f t="shared" si="2"/>
        <v>0.08</v>
      </c>
      <c r="K8" s="31">
        <f t="shared" si="8"/>
        <v>11.91437851027376</v>
      </c>
      <c r="L8" s="116">
        <f t="shared" si="3"/>
        <v>0.9531502808219008</v>
      </c>
      <c r="M8" s="32"/>
      <c r="N8"/>
      <c r="R8" s="4"/>
      <c r="S8" s="3"/>
    </row>
    <row r="9" spans="1:19" s="6" customFormat="1" ht="13.5" thickBot="1">
      <c r="A9" s="66">
        <v>35</v>
      </c>
      <c r="B9" s="59">
        <f t="shared" si="0"/>
        <v>1.89</v>
      </c>
      <c r="C9" s="15">
        <f t="shared" si="1"/>
        <v>11.216394</v>
      </c>
      <c r="D9" s="13">
        <f t="shared" si="5"/>
        <v>2.9757779999999983</v>
      </c>
      <c r="E9" s="15">
        <v>3</v>
      </c>
      <c r="F9" s="161">
        <f t="shared" si="6"/>
        <v>0.5</v>
      </c>
      <c r="G9" s="15">
        <f t="shared" si="7"/>
        <v>0.16802328668334812</v>
      </c>
      <c r="H9" s="105">
        <v>65</v>
      </c>
      <c r="I9" s="17">
        <f t="shared" si="4"/>
        <v>7</v>
      </c>
      <c r="J9" s="23">
        <f t="shared" si="2"/>
        <v>0.07</v>
      </c>
      <c r="K9" s="31">
        <f t="shared" si="8"/>
        <v>16.802328668334813</v>
      </c>
      <c r="L9" s="116">
        <f t="shared" si="3"/>
        <v>1.176163006783437</v>
      </c>
      <c r="N9"/>
      <c r="R9" s="7"/>
      <c r="S9" s="5"/>
    </row>
    <row r="10" spans="1:19" ht="12.75">
      <c r="A10" s="66">
        <v>40</v>
      </c>
      <c r="B10" s="59">
        <f t="shared" si="0"/>
        <v>2.16</v>
      </c>
      <c r="C10" s="15">
        <f t="shared" si="1"/>
        <v>14.649984000000002</v>
      </c>
      <c r="D10" s="13">
        <f t="shared" si="5"/>
        <v>3.4335900000000024</v>
      </c>
      <c r="E10" s="15">
        <v>3.3</v>
      </c>
      <c r="F10" s="161">
        <f t="shared" si="6"/>
        <v>0.2999999999999998</v>
      </c>
      <c r="G10" s="15">
        <f t="shared" si="7"/>
        <v>0.08737210907534086</v>
      </c>
      <c r="H10" s="105">
        <v>70</v>
      </c>
      <c r="I10" s="17">
        <f t="shared" si="4"/>
        <v>5</v>
      </c>
      <c r="J10" s="23">
        <f t="shared" si="2"/>
        <v>0.05</v>
      </c>
      <c r="K10" s="31">
        <f t="shared" si="8"/>
        <v>8.737210907534086</v>
      </c>
      <c r="L10" s="116">
        <f aca="true" t="shared" si="9" ref="L10:L21">K10*J10</f>
        <v>0.4368605453767043</v>
      </c>
      <c r="M10" s="73" t="s">
        <v>33</v>
      </c>
      <c r="R10" s="4"/>
      <c r="S10" s="3"/>
    </row>
    <row r="11" spans="1:19" ht="12.75">
      <c r="A11" s="66">
        <v>45</v>
      </c>
      <c r="B11" s="59">
        <f t="shared" si="0"/>
        <v>2.43</v>
      </c>
      <c r="C11" s="15">
        <f t="shared" si="1"/>
        <v>18.541386000000003</v>
      </c>
      <c r="D11" s="13">
        <f t="shared" si="5"/>
        <v>3.891402000000001</v>
      </c>
      <c r="E11" s="15">
        <v>3.5</v>
      </c>
      <c r="F11" s="161">
        <f t="shared" si="6"/>
        <v>0.20000000000000018</v>
      </c>
      <c r="G11" s="15">
        <f t="shared" si="7"/>
        <v>0.05139535827961236</v>
      </c>
      <c r="H11" s="105">
        <v>76</v>
      </c>
      <c r="I11" s="17">
        <f t="shared" si="4"/>
        <v>6</v>
      </c>
      <c r="J11" s="23">
        <f t="shared" si="2"/>
        <v>0.06</v>
      </c>
      <c r="K11" s="31">
        <f t="shared" si="8"/>
        <v>5.139535827961236</v>
      </c>
      <c r="L11" s="116">
        <f t="shared" si="9"/>
        <v>0.3083721496776741</v>
      </c>
      <c r="M11" s="159">
        <v>5.4</v>
      </c>
      <c r="R11" s="4"/>
      <c r="S11" s="1"/>
    </row>
    <row r="12" spans="1:19" ht="13.5" thickBot="1">
      <c r="A12" s="133">
        <v>50</v>
      </c>
      <c r="B12" s="134">
        <f t="shared" si="0"/>
        <v>2.7</v>
      </c>
      <c r="C12" s="15">
        <f t="shared" si="1"/>
        <v>22.890600000000003</v>
      </c>
      <c r="D12" s="13">
        <f t="shared" si="5"/>
        <v>4.349214</v>
      </c>
      <c r="E12" s="122">
        <v>3.7</v>
      </c>
      <c r="F12" s="161">
        <f t="shared" si="6"/>
        <v>0.20000000000000018</v>
      </c>
      <c r="G12" s="15">
        <f t="shared" si="7"/>
        <v>0.045985320565968976</v>
      </c>
      <c r="H12" s="137">
        <v>82</v>
      </c>
      <c r="I12" s="128">
        <f t="shared" si="4"/>
        <v>6</v>
      </c>
      <c r="J12" s="129">
        <f t="shared" si="2"/>
        <v>0.06</v>
      </c>
      <c r="K12" s="126">
        <f t="shared" si="8"/>
        <v>4.5985320565968975</v>
      </c>
      <c r="L12" s="138">
        <f t="shared" si="9"/>
        <v>0.27591192339581383</v>
      </c>
      <c r="M12" s="76" t="s">
        <v>18</v>
      </c>
      <c r="R12" s="4"/>
      <c r="S12" s="1"/>
    </row>
    <row r="13" spans="1:19" ht="13.5" thickBot="1">
      <c r="A13" s="66">
        <v>55</v>
      </c>
      <c r="B13" s="59">
        <f t="shared" si="0"/>
        <v>2.97</v>
      </c>
      <c r="C13" s="15">
        <f t="shared" si="1"/>
        <v>27.697626000000007</v>
      </c>
      <c r="D13" s="13">
        <f t="shared" si="5"/>
        <v>4.807026000000004</v>
      </c>
      <c r="E13" s="15">
        <v>3.9</v>
      </c>
      <c r="F13" s="161">
        <f t="shared" si="6"/>
        <v>0.19999999999999973</v>
      </c>
      <c r="G13" s="15">
        <f t="shared" si="7"/>
        <v>0.04160576622635275</v>
      </c>
      <c r="H13" s="107">
        <v>86</v>
      </c>
      <c r="I13" s="16">
        <f t="shared" si="4"/>
        <v>4</v>
      </c>
      <c r="J13" s="18">
        <f t="shared" si="2"/>
        <v>0.04</v>
      </c>
      <c r="K13" s="31">
        <f t="shared" si="8"/>
        <v>4.160576622635275</v>
      </c>
      <c r="L13" s="116">
        <f t="shared" si="9"/>
        <v>0.166423064905411</v>
      </c>
      <c r="M13" s="162">
        <f>M11^2*M23</f>
        <v>91.56240000000001</v>
      </c>
      <c r="R13" s="4"/>
      <c r="S13" s="1"/>
    </row>
    <row r="14" spans="1:19" ht="12.75">
      <c r="A14" s="66">
        <v>60</v>
      </c>
      <c r="B14" s="59">
        <f t="shared" si="0"/>
        <v>3.24</v>
      </c>
      <c r="C14" s="15">
        <f t="shared" si="1"/>
        <v>32.962464000000004</v>
      </c>
      <c r="D14" s="13">
        <f t="shared" si="5"/>
        <v>5.2648379999999975</v>
      </c>
      <c r="E14" s="15">
        <v>4</v>
      </c>
      <c r="F14" s="161">
        <f t="shared" si="6"/>
        <v>0.10000000000000009</v>
      </c>
      <c r="G14" s="15">
        <f t="shared" si="7"/>
        <v>0.018993936755508933</v>
      </c>
      <c r="H14" s="107">
        <v>89</v>
      </c>
      <c r="I14" s="16">
        <f t="shared" si="4"/>
        <v>3</v>
      </c>
      <c r="J14" s="18">
        <f t="shared" si="2"/>
        <v>0.03</v>
      </c>
      <c r="K14" s="31">
        <f t="shared" si="8"/>
        <v>1.8993936755508933</v>
      </c>
      <c r="L14" s="116">
        <f t="shared" si="9"/>
        <v>0.056981810266526794</v>
      </c>
      <c r="R14" s="4"/>
      <c r="S14" s="1"/>
    </row>
    <row r="15" spans="1:19" ht="13.5" thickBot="1">
      <c r="A15" s="66">
        <v>65</v>
      </c>
      <c r="B15" s="59">
        <f t="shared" si="0"/>
        <v>3.51</v>
      </c>
      <c r="C15" s="15">
        <f t="shared" si="1"/>
        <v>38.685114</v>
      </c>
      <c r="D15" s="13">
        <f t="shared" si="5"/>
        <v>5.7226499999999945</v>
      </c>
      <c r="E15" s="15">
        <v>4.05</v>
      </c>
      <c r="F15" s="161">
        <f t="shared" si="6"/>
        <v>0.04999999999999982</v>
      </c>
      <c r="G15" s="15">
        <f t="shared" si="7"/>
        <v>0.008737210907534074</v>
      </c>
      <c r="H15" s="107">
        <v>91.5</v>
      </c>
      <c r="I15" s="16">
        <f t="shared" si="4"/>
        <v>2.5</v>
      </c>
      <c r="J15" s="18">
        <f t="shared" si="2"/>
        <v>0.025</v>
      </c>
      <c r="K15" s="31">
        <f t="shared" si="8"/>
        <v>0.8737210907534074</v>
      </c>
      <c r="L15" s="116">
        <f t="shared" si="9"/>
        <v>0.021843027268835188</v>
      </c>
      <c r="R15" s="4"/>
      <c r="S15" s="1"/>
    </row>
    <row r="16" spans="1:19" ht="12.75">
      <c r="A16" s="66">
        <v>70</v>
      </c>
      <c r="B16" s="59">
        <f t="shared" si="0"/>
        <v>3.78</v>
      </c>
      <c r="C16" s="15">
        <f t="shared" si="1"/>
        <v>44.865576</v>
      </c>
      <c r="D16" s="13">
        <f t="shared" si="5"/>
        <v>6.180461999999999</v>
      </c>
      <c r="E16" s="15">
        <v>4.1</v>
      </c>
      <c r="F16" s="161">
        <f t="shared" si="6"/>
        <v>0.04999999999999982</v>
      </c>
      <c r="G16" s="15">
        <f t="shared" si="7"/>
        <v>0.00809001009956858</v>
      </c>
      <c r="H16" s="107">
        <v>93.9</v>
      </c>
      <c r="I16" s="16">
        <f t="shared" si="4"/>
        <v>2.4000000000000057</v>
      </c>
      <c r="J16" s="18">
        <f t="shared" si="2"/>
        <v>0.024000000000000056</v>
      </c>
      <c r="K16" s="31">
        <f t="shared" si="8"/>
        <v>0.8090010099568581</v>
      </c>
      <c r="L16" s="116">
        <f t="shared" si="9"/>
        <v>0.01941602423896464</v>
      </c>
      <c r="M16" s="69" t="s">
        <v>14</v>
      </c>
      <c r="R16" s="4"/>
      <c r="S16" s="1"/>
    </row>
    <row r="17" spans="1:19" ht="13.5" thickBot="1">
      <c r="A17" s="145">
        <v>75</v>
      </c>
      <c r="B17" s="146">
        <f t="shared" si="0"/>
        <v>4.05</v>
      </c>
      <c r="C17" s="15">
        <f t="shared" si="1"/>
        <v>51.50385</v>
      </c>
      <c r="D17" s="13">
        <f t="shared" si="5"/>
        <v>6.638274000000003</v>
      </c>
      <c r="E17" s="147">
        <v>4.15</v>
      </c>
      <c r="F17" s="161">
        <f t="shared" si="6"/>
        <v>0.05000000000000071</v>
      </c>
      <c r="G17" s="15">
        <f t="shared" si="7"/>
        <v>0.007532078368563981</v>
      </c>
      <c r="H17" s="148">
        <v>96</v>
      </c>
      <c r="I17" s="149">
        <f t="shared" si="4"/>
        <v>2.0999999999999943</v>
      </c>
      <c r="J17" s="150">
        <f t="shared" si="2"/>
        <v>0.020999999999999942</v>
      </c>
      <c r="K17" s="151">
        <f t="shared" si="8"/>
        <v>0.753207836856398</v>
      </c>
      <c r="L17" s="152">
        <f t="shared" si="9"/>
        <v>0.015817364573984315</v>
      </c>
      <c r="M17" s="70">
        <f>D24</f>
        <v>82.63506600000001</v>
      </c>
      <c r="R17" s="4"/>
      <c r="S17" s="1"/>
    </row>
    <row r="18" spans="1:19" ht="24.75" thickBot="1">
      <c r="A18" s="66">
        <v>80</v>
      </c>
      <c r="B18" s="59">
        <f t="shared" si="0"/>
        <v>4.32</v>
      </c>
      <c r="C18" s="15">
        <f t="shared" si="1"/>
        <v>58.59993600000001</v>
      </c>
      <c r="D18" s="13">
        <f t="shared" si="5"/>
        <v>7.096086000000007</v>
      </c>
      <c r="E18" s="15">
        <v>4.2</v>
      </c>
      <c r="F18" s="161">
        <f t="shared" si="6"/>
        <v>0.04999999999999982</v>
      </c>
      <c r="G18" s="15">
        <f t="shared" si="7"/>
        <v>0.007046137828656498</v>
      </c>
      <c r="H18" s="107">
        <v>97.5</v>
      </c>
      <c r="I18" s="16">
        <f t="shared" si="4"/>
        <v>1.5</v>
      </c>
      <c r="J18" s="18">
        <f t="shared" si="2"/>
        <v>0.015</v>
      </c>
      <c r="K18" s="31">
        <f t="shared" si="8"/>
        <v>0.7046137828656498</v>
      </c>
      <c r="L18" s="116">
        <f t="shared" si="9"/>
        <v>0.010569206742984746</v>
      </c>
      <c r="M18" s="71" t="s">
        <v>17</v>
      </c>
      <c r="R18" s="4"/>
      <c r="S18" s="1"/>
    </row>
    <row r="19" spans="1:19" ht="12.75">
      <c r="A19" s="66">
        <v>85</v>
      </c>
      <c r="B19" s="59">
        <f t="shared" si="0"/>
        <v>4.590000000000001</v>
      </c>
      <c r="C19" s="15">
        <f t="shared" si="1"/>
        <v>66.15383400000003</v>
      </c>
      <c r="D19" s="13">
        <f t="shared" si="5"/>
        <v>7.553898000000025</v>
      </c>
      <c r="E19" s="15">
        <v>4.25</v>
      </c>
      <c r="F19" s="161">
        <f t="shared" si="6"/>
        <v>0.04999999999999982</v>
      </c>
      <c r="G19" s="15">
        <f t="shared" si="7"/>
        <v>0.00661909917237427</v>
      </c>
      <c r="H19" s="107">
        <v>98.5</v>
      </c>
      <c r="I19" s="16">
        <f t="shared" si="4"/>
        <v>1</v>
      </c>
      <c r="J19" s="18">
        <f t="shared" si="2"/>
        <v>0.01</v>
      </c>
      <c r="K19" s="31">
        <f t="shared" si="8"/>
        <v>0.661909917237427</v>
      </c>
      <c r="L19" s="117">
        <f t="shared" si="9"/>
        <v>0.00661909917237427</v>
      </c>
      <c r="R19" s="4"/>
      <c r="S19" s="1"/>
    </row>
    <row r="20" spans="1:19" ht="12.75">
      <c r="A20" s="66">
        <v>90</v>
      </c>
      <c r="B20" s="59">
        <f t="shared" si="0"/>
        <v>4.86</v>
      </c>
      <c r="C20" s="15">
        <f t="shared" si="1"/>
        <v>74.16554400000001</v>
      </c>
      <c r="D20" s="13">
        <f t="shared" si="5"/>
        <v>8.01170999999998</v>
      </c>
      <c r="E20" s="15">
        <v>4.28</v>
      </c>
      <c r="F20" s="161">
        <f t="shared" si="6"/>
        <v>0.03000000000000025</v>
      </c>
      <c r="G20" s="15">
        <f t="shared" si="7"/>
        <v>0.0037445189603717965</v>
      </c>
      <c r="H20" s="107">
        <v>99.3</v>
      </c>
      <c r="I20" s="16">
        <f t="shared" si="4"/>
        <v>0.7999999999999972</v>
      </c>
      <c r="J20" s="18">
        <f t="shared" si="2"/>
        <v>0.007999999999999972</v>
      </c>
      <c r="K20" s="31">
        <f t="shared" si="8"/>
        <v>0.37445189603717965</v>
      </c>
      <c r="L20" s="117">
        <f t="shared" si="9"/>
        <v>0.002995615168297427</v>
      </c>
      <c r="R20" s="4"/>
      <c r="S20" s="1"/>
    </row>
    <row r="21" spans="1:13" ht="13.5" thickBot="1">
      <c r="A21" s="68">
        <v>95</v>
      </c>
      <c r="B21" s="62">
        <f t="shared" si="0"/>
        <v>5.13</v>
      </c>
      <c r="C21" s="63">
        <f t="shared" si="1"/>
        <v>82.63506600000001</v>
      </c>
      <c r="D21" s="49">
        <f t="shared" si="5"/>
        <v>8.469521999999998</v>
      </c>
      <c r="E21" s="63">
        <v>4.3</v>
      </c>
      <c r="F21" s="166">
        <f t="shared" si="6"/>
        <v>0.019999999999999574</v>
      </c>
      <c r="G21" s="167">
        <f t="shared" si="7"/>
        <v>0.0023614083533875442</v>
      </c>
      <c r="H21" s="108">
        <v>99.7</v>
      </c>
      <c r="I21" s="64">
        <f t="shared" si="4"/>
        <v>0.4000000000000057</v>
      </c>
      <c r="J21" s="65">
        <f t="shared" si="2"/>
        <v>0.0040000000000000565</v>
      </c>
      <c r="K21" s="51">
        <f t="shared" si="8"/>
        <v>0.23614083533875443</v>
      </c>
      <c r="L21" s="118">
        <f t="shared" si="9"/>
        <v>0.0009445633413550311</v>
      </c>
      <c r="M21" s="140" t="s">
        <v>6</v>
      </c>
    </row>
    <row r="22" spans="1:12" ht="14.25" thickBot="1" thickTop="1">
      <c r="A22" s="67"/>
      <c r="B22" s="13"/>
      <c r="C22" s="15"/>
      <c r="D22" s="13"/>
      <c r="E22" s="15"/>
      <c r="G22" s="25"/>
      <c r="H22" s="106"/>
      <c r="I22" s="16"/>
      <c r="J22" s="18"/>
      <c r="K22" s="31"/>
      <c r="L22" s="101"/>
    </row>
    <row r="23" spans="4:13" ht="14.25" thickBot="1" thickTop="1">
      <c r="D23" s="168" t="s">
        <v>28</v>
      </c>
      <c r="E23" s="24"/>
      <c r="F23" s="168" t="s">
        <v>32</v>
      </c>
      <c r="G23" s="60"/>
      <c r="H23" s="36"/>
      <c r="I23" s="40"/>
      <c r="J23" s="40"/>
      <c r="K23" s="31"/>
      <c r="M23" s="9">
        <v>3.14</v>
      </c>
    </row>
    <row r="24" spans="4:10" ht="14.25" thickBot="1" thickTop="1">
      <c r="D24" s="169">
        <f>SUM(D3:D21)</f>
        <v>82.63506600000001</v>
      </c>
      <c r="F24" s="169">
        <f>SUM(F3:F21)</f>
        <v>4.3</v>
      </c>
      <c r="G24" s="143"/>
      <c r="I24" s="141"/>
      <c r="J24" s="142"/>
    </row>
    <row r="25" spans="3:13" ht="12.75">
      <c r="C25" s="28"/>
      <c r="J25" s="8"/>
      <c r="M25" s="40">
        <v>100</v>
      </c>
    </row>
    <row r="26" ht="12.75">
      <c r="F26" s="143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pane ySplit="2" topLeftCell="BM3" activePane="bottomLeft" state="frozen"/>
      <selection pane="topLeft" activeCell="F32" sqref="F32"/>
      <selection pane="bottomLeft" activeCell="E8" sqref="E8"/>
    </sheetView>
  </sheetViews>
  <sheetFormatPr defaultColWidth="9.140625" defaultRowHeight="12.75"/>
  <cols>
    <col min="1" max="1" width="10.140625" style="0" customWidth="1"/>
    <col min="2" max="2" width="11.8515625" style="0" customWidth="1"/>
    <col min="3" max="3" width="12.140625" style="0" customWidth="1"/>
    <col min="4" max="4" width="14.421875" style="0" customWidth="1"/>
    <col min="5" max="5" width="13.140625" style="0" customWidth="1"/>
    <col min="6" max="6" width="17.7109375" style="0" customWidth="1"/>
    <col min="7" max="7" width="14.28125" style="0" customWidth="1"/>
    <col min="8" max="8" width="14.00390625" style="0" customWidth="1"/>
    <col min="9" max="9" width="13.140625" style="0" customWidth="1"/>
    <col min="10" max="10" width="19.140625" style="0" customWidth="1"/>
    <col min="11" max="11" width="21.57421875" style="0" customWidth="1"/>
    <col min="12" max="12" width="28.57421875" style="0" customWidth="1"/>
    <col min="13" max="13" width="24.00390625" style="0" customWidth="1"/>
    <col min="14" max="14" width="14.7109375" style="0" customWidth="1"/>
    <col min="15" max="15" width="14.140625" style="0" customWidth="1"/>
    <col min="16" max="16" width="14.57421875" style="0" customWidth="1"/>
  </cols>
  <sheetData>
    <row r="1" spans="1:14" ht="13.5" thickBot="1">
      <c r="A1" s="90">
        <v>1</v>
      </c>
      <c r="B1" s="90">
        <v>2</v>
      </c>
      <c r="C1" s="90">
        <v>3</v>
      </c>
      <c r="D1" s="90">
        <v>4</v>
      </c>
      <c r="E1" s="90">
        <v>5</v>
      </c>
      <c r="F1" s="90">
        <v>6</v>
      </c>
      <c r="G1" s="27">
        <v>7</v>
      </c>
      <c r="H1" s="27">
        <v>8</v>
      </c>
      <c r="I1" s="27">
        <v>9</v>
      </c>
      <c r="J1" s="89">
        <v>10</v>
      </c>
      <c r="K1" s="89">
        <v>11</v>
      </c>
      <c r="L1" s="20"/>
      <c r="M1" s="20"/>
      <c r="N1" s="20"/>
    </row>
    <row r="2" spans="1:19" ht="60.75" thickBot="1">
      <c r="A2" s="91" t="s">
        <v>3</v>
      </c>
      <c r="B2" s="92" t="s">
        <v>2</v>
      </c>
      <c r="C2" s="92" t="s">
        <v>0</v>
      </c>
      <c r="D2" s="92" t="s">
        <v>4</v>
      </c>
      <c r="E2" s="92" t="s">
        <v>24</v>
      </c>
      <c r="F2" s="92" t="s">
        <v>1</v>
      </c>
      <c r="G2" s="93" t="s">
        <v>8</v>
      </c>
      <c r="H2" s="92" t="s">
        <v>21</v>
      </c>
      <c r="I2" s="92" t="s">
        <v>22</v>
      </c>
      <c r="J2" s="92" t="s">
        <v>23</v>
      </c>
      <c r="K2" s="94" t="s">
        <v>9</v>
      </c>
      <c r="R2" s="2"/>
      <c r="S2" s="2"/>
    </row>
    <row r="3" spans="1:19" ht="14.25" customHeight="1" thickTop="1">
      <c r="A3" s="37">
        <v>1</v>
      </c>
      <c r="B3" s="54">
        <f aca="true" t="shared" si="0" ref="B3:B16">($L$11*A3)/100</f>
        <v>0.36</v>
      </c>
      <c r="C3" s="3">
        <f aca="true" t="shared" si="1" ref="C3:C16">$L$21*B3^2</f>
        <v>0.406944</v>
      </c>
      <c r="D3" s="13">
        <f>C3</f>
        <v>0.406944</v>
      </c>
      <c r="E3" s="10">
        <v>0.72</v>
      </c>
      <c r="F3" s="109">
        <v>1</v>
      </c>
      <c r="G3" s="111">
        <v>2</v>
      </c>
      <c r="H3" s="57">
        <f>G3</f>
        <v>2</v>
      </c>
      <c r="I3" s="23">
        <f aca="true" t="shared" si="2" ref="I3:I16">H3/100</f>
        <v>0.02</v>
      </c>
      <c r="J3" s="31">
        <f aca="true" t="shared" si="3" ref="J3:J16">F3*100</f>
        <v>100</v>
      </c>
      <c r="K3" s="116">
        <f aca="true" t="shared" si="4" ref="K3:K16">I3*J3</f>
        <v>2</v>
      </c>
      <c r="L3" s="34" t="s">
        <v>5</v>
      </c>
      <c r="R3" s="4"/>
      <c r="S3" s="3"/>
    </row>
    <row r="4" spans="1:19" ht="13.5" thickBot="1">
      <c r="A4" s="37">
        <v>2</v>
      </c>
      <c r="B4" s="54">
        <f t="shared" si="0"/>
        <v>0.72</v>
      </c>
      <c r="C4" s="41">
        <f t="shared" si="1"/>
        <v>1.627776</v>
      </c>
      <c r="D4" s="13">
        <f aca="true" t="shared" si="5" ref="D4:D16">C4-C3</f>
        <v>1.220832</v>
      </c>
      <c r="E4" s="40">
        <v>0.68</v>
      </c>
      <c r="F4" s="12">
        <f aca="true" t="shared" si="6" ref="F4:F16">E4/D4</f>
        <v>0.5569971953552988</v>
      </c>
      <c r="G4" s="112">
        <v>4</v>
      </c>
      <c r="H4" s="57">
        <f aca="true" t="shared" si="7" ref="H4:H16">G4-G3</f>
        <v>2</v>
      </c>
      <c r="I4" s="23">
        <f t="shared" si="2"/>
        <v>0.02</v>
      </c>
      <c r="J4" s="31">
        <f t="shared" si="3"/>
        <v>55.69971953552988</v>
      </c>
      <c r="K4" s="116">
        <f t="shared" si="4"/>
        <v>1.1139943907105976</v>
      </c>
      <c r="L4" s="81">
        <f>SUM(K3:K16)</f>
        <v>4.66055142823969</v>
      </c>
      <c r="R4" s="4"/>
      <c r="S4" s="3"/>
    </row>
    <row r="5" spans="1:19" ht="14.25" thickBot="1" thickTop="1">
      <c r="A5" s="37">
        <v>3</v>
      </c>
      <c r="B5" s="54">
        <f t="shared" si="0"/>
        <v>1.08</v>
      </c>
      <c r="C5" s="41">
        <f t="shared" si="1"/>
        <v>3.6624960000000004</v>
      </c>
      <c r="D5" s="13">
        <f t="shared" si="5"/>
        <v>2.0347200000000005</v>
      </c>
      <c r="E5" s="40">
        <v>0.6</v>
      </c>
      <c r="F5" s="12">
        <f t="shared" si="6"/>
        <v>0.29488086812927566</v>
      </c>
      <c r="G5" s="112">
        <v>6</v>
      </c>
      <c r="H5" s="57">
        <f t="shared" si="7"/>
        <v>2</v>
      </c>
      <c r="I5" s="23">
        <f t="shared" si="2"/>
        <v>0.02</v>
      </c>
      <c r="J5" s="31">
        <f t="shared" si="3"/>
        <v>29.488086812927566</v>
      </c>
      <c r="K5" s="116">
        <f t="shared" si="4"/>
        <v>0.5897617362585513</v>
      </c>
      <c r="R5" s="4"/>
      <c r="S5" s="3"/>
    </row>
    <row r="6" spans="1:19" ht="13.5" thickTop="1">
      <c r="A6" s="37">
        <v>4</v>
      </c>
      <c r="B6" s="54">
        <f t="shared" si="0"/>
        <v>1.44</v>
      </c>
      <c r="C6" s="41">
        <f t="shared" si="1"/>
        <v>6.511104</v>
      </c>
      <c r="D6" s="13">
        <f t="shared" si="5"/>
        <v>2.848607999999999</v>
      </c>
      <c r="E6" s="40">
        <v>0.4</v>
      </c>
      <c r="F6" s="12">
        <f t="shared" si="6"/>
        <v>0.1404194610139409</v>
      </c>
      <c r="G6" s="112">
        <v>8</v>
      </c>
      <c r="H6" s="57">
        <f t="shared" si="7"/>
        <v>2</v>
      </c>
      <c r="I6" s="23">
        <f t="shared" si="2"/>
        <v>0.02</v>
      </c>
      <c r="J6" s="31">
        <f t="shared" si="3"/>
        <v>14.04194610139409</v>
      </c>
      <c r="K6" s="116">
        <f t="shared" si="4"/>
        <v>0.2808389220278818</v>
      </c>
      <c r="L6" s="155" t="s">
        <v>27</v>
      </c>
      <c r="R6" s="4"/>
      <c r="S6" s="3"/>
    </row>
    <row r="7" spans="1:19" ht="13.5" thickBot="1">
      <c r="A7" s="37">
        <v>5</v>
      </c>
      <c r="B7" s="54">
        <f t="shared" si="0"/>
        <v>1.8</v>
      </c>
      <c r="C7" s="41">
        <f t="shared" si="1"/>
        <v>10.1736</v>
      </c>
      <c r="D7" s="13">
        <f t="shared" si="5"/>
        <v>3.662496000000001</v>
      </c>
      <c r="E7" s="40">
        <v>0.3</v>
      </c>
      <c r="F7" s="12">
        <f t="shared" si="6"/>
        <v>0.08191135225813213</v>
      </c>
      <c r="G7" s="112">
        <v>10</v>
      </c>
      <c r="H7" s="57">
        <f t="shared" si="7"/>
        <v>2</v>
      </c>
      <c r="I7" s="23">
        <f t="shared" si="2"/>
        <v>0.02</v>
      </c>
      <c r="J7" s="31">
        <f t="shared" si="3"/>
        <v>8.191135225813213</v>
      </c>
      <c r="K7" s="116">
        <f t="shared" si="4"/>
        <v>0.16382270451626427</v>
      </c>
      <c r="L7" s="156">
        <f>L23/L4</f>
        <v>21.456688449797973</v>
      </c>
      <c r="R7" s="7"/>
      <c r="S7" s="5"/>
    </row>
    <row r="8" spans="1:19" s="6" customFormat="1" ht="13.5" thickTop="1">
      <c r="A8" s="37">
        <v>6</v>
      </c>
      <c r="B8" s="54">
        <f t="shared" si="0"/>
        <v>2.16</v>
      </c>
      <c r="C8" s="41">
        <f t="shared" si="1"/>
        <v>14.649984000000002</v>
      </c>
      <c r="D8" s="13">
        <f t="shared" si="5"/>
        <v>4.476384000000001</v>
      </c>
      <c r="E8" s="42">
        <v>0.3</v>
      </c>
      <c r="F8" s="12">
        <f t="shared" si="6"/>
        <v>0.06701837912028993</v>
      </c>
      <c r="G8" s="112">
        <v>12</v>
      </c>
      <c r="H8" s="57">
        <f t="shared" si="7"/>
        <v>2</v>
      </c>
      <c r="I8" s="23">
        <f t="shared" si="2"/>
        <v>0.02</v>
      </c>
      <c r="J8" s="31">
        <f t="shared" si="3"/>
        <v>6.701837912028993</v>
      </c>
      <c r="K8" s="116">
        <f t="shared" si="4"/>
        <v>0.13403675824057987</v>
      </c>
      <c r="N8"/>
      <c r="R8" s="4"/>
      <c r="S8" s="3"/>
    </row>
    <row r="9" spans="1:19" s="6" customFormat="1" ht="13.5" thickBot="1">
      <c r="A9" s="37">
        <v>7</v>
      </c>
      <c r="B9" s="54">
        <f t="shared" si="0"/>
        <v>2.52</v>
      </c>
      <c r="C9" s="41">
        <f t="shared" si="1"/>
        <v>19.940256</v>
      </c>
      <c r="D9" s="13">
        <f t="shared" si="5"/>
        <v>5.290272</v>
      </c>
      <c r="E9" s="42">
        <v>0.2</v>
      </c>
      <c r="F9" s="12">
        <f t="shared" si="6"/>
        <v>0.03780523950375331</v>
      </c>
      <c r="G9" s="112">
        <v>14</v>
      </c>
      <c r="H9" s="57">
        <f t="shared" si="7"/>
        <v>2</v>
      </c>
      <c r="I9" s="23">
        <f t="shared" si="2"/>
        <v>0.02</v>
      </c>
      <c r="J9" s="31">
        <f t="shared" si="3"/>
        <v>3.780523950375331</v>
      </c>
      <c r="K9" s="116">
        <f t="shared" si="4"/>
        <v>0.07561047900750661</v>
      </c>
      <c r="N9"/>
      <c r="R9" s="7"/>
      <c r="S9" s="5"/>
    </row>
    <row r="10" spans="1:19" ht="12.75">
      <c r="A10" s="37">
        <v>8</v>
      </c>
      <c r="B10" s="54">
        <f t="shared" si="0"/>
        <v>2.88</v>
      </c>
      <c r="C10" s="41">
        <f t="shared" si="1"/>
        <v>26.044416</v>
      </c>
      <c r="D10" s="13">
        <f t="shared" si="5"/>
        <v>6.104159999999997</v>
      </c>
      <c r="E10" s="40">
        <v>0.2</v>
      </c>
      <c r="F10" s="12">
        <f t="shared" si="6"/>
        <v>0.032764540903252884</v>
      </c>
      <c r="G10" s="112">
        <v>16</v>
      </c>
      <c r="H10" s="57">
        <f t="shared" si="7"/>
        <v>2</v>
      </c>
      <c r="I10" s="23">
        <f t="shared" si="2"/>
        <v>0.02</v>
      </c>
      <c r="J10" s="31">
        <f t="shared" si="3"/>
        <v>3.2764540903252883</v>
      </c>
      <c r="K10" s="116">
        <f t="shared" si="4"/>
        <v>0.06552908180650577</v>
      </c>
      <c r="L10" s="73" t="s">
        <v>12</v>
      </c>
      <c r="R10" s="4"/>
      <c r="S10" s="3"/>
    </row>
    <row r="11" spans="1:19" ht="12.75">
      <c r="A11" s="37">
        <v>9</v>
      </c>
      <c r="B11" s="54">
        <f t="shared" si="0"/>
        <v>3.24</v>
      </c>
      <c r="C11" s="41">
        <f t="shared" si="1"/>
        <v>32.962464000000004</v>
      </c>
      <c r="D11" s="13">
        <f t="shared" si="5"/>
        <v>6.918048000000006</v>
      </c>
      <c r="E11" s="40">
        <v>0.2</v>
      </c>
      <c r="F11" s="12">
        <f t="shared" si="6"/>
        <v>0.028909889032281914</v>
      </c>
      <c r="G11" s="112">
        <v>18</v>
      </c>
      <c r="H11" s="57">
        <f t="shared" si="7"/>
        <v>2</v>
      </c>
      <c r="I11" s="23">
        <f t="shared" si="2"/>
        <v>0.02</v>
      </c>
      <c r="J11" s="31">
        <f t="shared" si="3"/>
        <v>2.8909889032281915</v>
      </c>
      <c r="K11" s="116">
        <f t="shared" si="4"/>
        <v>0.05781977806456383</v>
      </c>
      <c r="L11" s="159">
        <v>36</v>
      </c>
      <c r="R11" s="4"/>
      <c r="S11" s="1"/>
    </row>
    <row r="12" spans="1:19" ht="12.75">
      <c r="A12" s="37">
        <v>10</v>
      </c>
      <c r="B12" s="54">
        <f t="shared" si="0"/>
        <v>3.6</v>
      </c>
      <c r="C12" s="41">
        <f t="shared" si="1"/>
        <v>40.6944</v>
      </c>
      <c r="D12" s="13">
        <f t="shared" si="5"/>
        <v>7.7319359999999975</v>
      </c>
      <c r="E12" s="40">
        <v>0.2</v>
      </c>
      <c r="F12" s="12">
        <f t="shared" si="6"/>
        <v>0.025866742818357533</v>
      </c>
      <c r="G12" s="112">
        <v>20</v>
      </c>
      <c r="H12" s="57">
        <f t="shared" si="7"/>
        <v>2</v>
      </c>
      <c r="I12" s="23">
        <f t="shared" si="2"/>
        <v>0.02</v>
      </c>
      <c r="J12" s="31">
        <f t="shared" si="3"/>
        <v>2.5866742818357533</v>
      </c>
      <c r="K12" s="116">
        <f t="shared" si="4"/>
        <v>0.051733485636715065</v>
      </c>
      <c r="L12" s="76" t="s">
        <v>13</v>
      </c>
      <c r="R12" s="4"/>
      <c r="S12" s="1"/>
    </row>
    <row r="13" spans="1:19" ht="13.5" thickBot="1">
      <c r="A13" s="37">
        <v>11</v>
      </c>
      <c r="B13" s="54">
        <f t="shared" si="0"/>
        <v>3.96</v>
      </c>
      <c r="C13" s="41">
        <f t="shared" si="1"/>
        <v>49.240224</v>
      </c>
      <c r="D13" s="13">
        <f t="shared" si="5"/>
        <v>8.545823999999996</v>
      </c>
      <c r="E13" s="40">
        <v>0.2</v>
      </c>
      <c r="F13" s="12">
        <f t="shared" si="6"/>
        <v>0.023403243502323486</v>
      </c>
      <c r="G13" s="112">
        <v>22</v>
      </c>
      <c r="H13" s="57">
        <f t="shared" si="7"/>
        <v>2</v>
      </c>
      <c r="I13" s="23">
        <f t="shared" si="2"/>
        <v>0.02</v>
      </c>
      <c r="J13" s="31">
        <f t="shared" si="3"/>
        <v>2.3403243502323487</v>
      </c>
      <c r="K13" s="116">
        <f t="shared" si="4"/>
        <v>0.04680648700464698</v>
      </c>
      <c r="L13" s="160">
        <f>L11^2*L21</f>
        <v>4069.44</v>
      </c>
      <c r="R13" s="4"/>
      <c r="S13" s="1"/>
    </row>
    <row r="14" spans="1:19" ht="12.75">
      <c r="A14" s="37">
        <v>12</v>
      </c>
      <c r="B14" s="54">
        <f t="shared" si="0"/>
        <v>4.32</v>
      </c>
      <c r="C14" s="41">
        <f t="shared" si="1"/>
        <v>58.59993600000001</v>
      </c>
      <c r="D14" s="13">
        <f t="shared" si="5"/>
        <v>9.359712000000009</v>
      </c>
      <c r="E14" s="40">
        <v>0.2</v>
      </c>
      <c r="F14" s="12">
        <f t="shared" si="6"/>
        <v>0.0213681788499475</v>
      </c>
      <c r="G14" s="112">
        <v>24</v>
      </c>
      <c r="H14" s="57">
        <f t="shared" si="7"/>
        <v>2</v>
      </c>
      <c r="I14" s="23">
        <f t="shared" si="2"/>
        <v>0.02</v>
      </c>
      <c r="J14" s="31">
        <f t="shared" si="3"/>
        <v>2.13681788499475</v>
      </c>
      <c r="K14" s="116">
        <f t="shared" si="4"/>
        <v>0.042736357699895006</v>
      </c>
      <c r="R14" s="4"/>
      <c r="S14" s="1"/>
    </row>
    <row r="15" spans="1:19" ht="12.75">
      <c r="A15" s="37">
        <v>13</v>
      </c>
      <c r="B15" s="54">
        <f t="shared" si="0"/>
        <v>4.68</v>
      </c>
      <c r="C15" s="41">
        <f t="shared" si="1"/>
        <v>68.773536</v>
      </c>
      <c r="D15" s="13">
        <f t="shared" si="5"/>
        <v>10.173599999999986</v>
      </c>
      <c r="E15" s="40">
        <v>0.1</v>
      </c>
      <c r="F15" s="12">
        <f t="shared" si="6"/>
        <v>0.009829362270975873</v>
      </c>
      <c r="G15" s="112">
        <v>26</v>
      </c>
      <c r="H15" s="57">
        <f t="shared" si="7"/>
        <v>2</v>
      </c>
      <c r="I15" s="23">
        <f t="shared" si="2"/>
        <v>0.02</v>
      </c>
      <c r="J15" s="31">
        <f t="shared" si="3"/>
        <v>0.9829362270975873</v>
      </c>
      <c r="K15" s="116">
        <f t="shared" si="4"/>
        <v>0.019658724541951746</v>
      </c>
      <c r="R15" s="4"/>
      <c r="S15" s="1"/>
    </row>
    <row r="16" spans="1:19" ht="13.5" thickBot="1">
      <c r="A16" s="47">
        <v>14</v>
      </c>
      <c r="B16" s="55">
        <f t="shared" si="0"/>
        <v>5.04</v>
      </c>
      <c r="C16" s="48">
        <f t="shared" si="1"/>
        <v>79.761024</v>
      </c>
      <c r="D16" s="49">
        <f t="shared" si="5"/>
        <v>10.987488000000013</v>
      </c>
      <c r="E16" s="10">
        <v>0.1</v>
      </c>
      <c r="F16" s="110">
        <f t="shared" si="6"/>
        <v>0.009101261362014675</v>
      </c>
      <c r="G16" s="113">
        <v>28</v>
      </c>
      <c r="H16" s="58">
        <f t="shared" si="7"/>
        <v>2</v>
      </c>
      <c r="I16" s="50">
        <f t="shared" si="2"/>
        <v>0.02</v>
      </c>
      <c r="J16" s="51">
        <f t="shared" si="3"/>
        <v>0.9101261362014674</v>
      </c>
      <c r="K16" s="119">
        <f t="shared" si="4"/>
        <v>0.01820252272402935</v>
      </c>
      <c r="L16" s="140" t="s">
        <v>6</v>
      </c>
      <c r="M16" s="52"/>
      <c r="R16" s="4"/>
      <c r="S16" s="1"/>
    </row>
    <row r="17" spans="1:19" ht="13.5" thickTop="1">
      <c r="A17" s="37"/>
      <c r="B17" s="3"/>
      <c r="C17" s="41"/>
      <c r="D17" s="157" t="s">
        <v>30</v>
      </c>
      <c r="E17" s="157" t="s">
        <v>29</v>
      </c>
      <c r="G17" s="39"/>
      <c r="J17" s="31"/>
      <c r="K17" s="30"/>
      <c r="R17" s="4"/>
      <c r="S17" s="1"/>
    </row>
    <row r="18" spans="1:19" ht="13.5" thickBot="1">
      <c r="A18" s="37"/>
      <c r="B18" s="3"/>
      <c r="C18" s="41"/>
      <c r="D18" s="158">
        <f>SUM(D3:D16)</f>
        <v>79.761024</v>
      </c>
      <c r="E18" s="158">
        <f>SUM(E3:E16)</f>
        <v>4.3999999999999995</v>
      </c>
      <c r="G18" s="39"/>
      <c r="J18" s="31"/>
      <c r="K18" s="30"/>
      <c r="L18" s="12"/>
      <c r="R18" s="4"/>
      <c r="S18" s="1"/>
    </row>
    <row r="19" spans="1:19" ht="14.25" thickBot="1" thickTop="1">
      <c r="A19" s="37"/>
      <c r="C19" s="41"/>
      <c r="E19" s="40"/>
      <c r="F19" s="86" t="s">
        <v>19</v>
      </c>
      <c r="G19" s="39"/>
      <c r="H19" s="40" t="s">
        <v>26</v>
      </c>
      <c r="I19" s="40" t="s">
        <v>26</v>
      </c>
      <c r="J19" s="31"/>
      <c r="K19" s="30"/>
      <c r="R19" s="4"/>
      <c r="S19" s="1"/>
    </row>
    <row r="20" spans="1:19" ht="14.25" thickBot="1" thickTop="1">
      <c r="A20" s="37"/>
      <c r="B20" s="3"/>
      <c r="E20" s="40"/>
      <c r="F20" s="87">
        <f>AVERAGE(F3:F16)*100</f>
        <v>16.644826529427466</v>
      </c>
      <c r="G20" s="39"/>
      <c r="H20" s="139">
        <f>SUM(H3:H16)</f>
        <v>28</v>
      </c>
      <c r="I20" s="23">
        <f>H20/100</f>
        <v>0.28</v>
      </c>
      <c r="K20" s="33" t="s">
        <v>25</v>
      </c>
      <c r="R20" s="4"/>
      <c r="S20" s="1"/>
    </row>
    <row r="21" spans="1:12" ht="14.25" thickBot="1" thickTop="1">
      <c r="A21" s="37"/>
      <c r="B21" s="3"/>
      <c r="C21" s="41"/>
      <c r="D21" s="13"/>
      <c r="E21" s="40"/>
      <c r="G21" s="39"/>
      <c r="H21" s="39"/>
      <c r="I21" s="23"/>
      <c r="K21" s="29" t="s">
        <v>15</v>
      </c>
      <c r="L21" s="9">
        <v>3.14</v>
      </c>
    </row>
    <row r="22" spans="1:11" ht="13.5" thickTop="1">
      <c r="A22" s="38"/>
      <c r="B22" s="3"/>
      <c r="C22" s="41"/>
      <c r="D22" s="13"/>
      <c r="E22" s="40"/>
      <c r="F22" s="84" t="s">
        <v>20</v>
      </c>
      <c r="G22" s="23"/>
      <c r="H22" s="39"/>
      <c r="I22" s="23"/>
      <c r="J22" s="31"/>
      <c r="K22" s="30"/>
    </row>
    <row r="23" spans="1:12" ht="13.5" thickBot="1">
      <c r="A23" s="37"/>
      <c r="B23" s="3"/>
      <c r="E23" s="40"/>
      <c r="F23" s="83">
        <f>F20*I20</f>
        <v>4.660551428239691</v>
      </c>
      <c r="G23" s="23"/>
      <c r="H23" s="39"/>
      <c r="I23" s="23"/>
      <c r="J23" s="31"/>
      <c r="K23" s="30"/>
      <c r="L23" s="10">
        <v>100</v>
      </c>
    </row>
    <row r="24" spans="1:11" ht="13.5" thickTop="1">
      <c r="A24" s="37"/>
      <c r="B24" s="3"/>
      <c r="C24" s="41"/>
      <c r="D24" s="13"/>
      <c r="E24" s="40"/>
      <c r="F24" s="39"/>
      <c r="G24" s="39"/>
      <c r="H24" s="39"/>
      <c r="I24" s="23"/>
      <c r="J24" s="31"/>
      <c r="K24" s="30"/>
    </row>
    <row r="26" ht="16.5" customHeight="1">
      <c r="S26" s="82"/>
    </row>
    <row r="32" ht="17.25" customHeight="1"/>
    <row r="33" ht="19.5" customHeight="1"/>
    <row r="34" ht="18" customHeight="1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pane ySplit="2" topLeftCell="BM3" activePane="bottomLeft" state="frozen"/>
      <selection pane="topLeft" activeCell="H36" sqref="H36"/>
      <selection pane="bottomLeft" activeCell="J15" sqref="J15"/>
    </sheetView>
  </sheetViews>
  <sheetFormatPr defaultColWidth="9.140625" defaultRowHeight="12.75"/>
  <cols>
    <col min="3" max="3" width="12.140625" style="0" customWidth="1"/>
    <col min="4" max="4" width="11.140625" style="0" customWidth="1"/>
    <col min="6" max="6" width="15.00390625" style="0" customWidth="1"/>
    <col min="7" max="7" width="14.28125" style="0" customWidth="1"/>
    <col min="8" max="8" width="14.00390625" style="0" customWidth="1"/>
    <col min="9" max="9" width="13.140625" style="0" customWidth="1"/>
    <col min="10" max="10" width="23.140625" style="0" customWidth="1"/>
    <col min="11" max="11" width="26.7109375" style="0" customWidth="1"/>
    <col min="12" max="12" width="36.28125" style="0" customWidth="1"/>
    <col min="13" max="13" width="24.00390625" style="0" customWidth="1"/>
    <col min="14" max="14" width="32.28125" style="0" customWidth="1"/>
    <col min="15" max="15" width="14.140625" style="0" customWidth="1"/>
  </cols>
  <sheetData>
    <row r="1" spans="1:14" ht="13.5" thickBot="1">
      <c r="A1" s="20">
        <v>1</v>
      </c>
      <c r="B1" s="20">
        <v>2</v>
      </c>
      <c r="C1" s="20">
        <v>3</v>
      </c>
      <c r="D1" s="20">
        <v>4</v>
      </c>
      <c r="E1" s="20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/>
      <c r="M1" s="20"/>
      <c r="N1" s="20"/>
    </row>
    <row r="2" spans="1:19" ht="48.75" thickBot="1">
      <c r="A2" s="91" t="s">
        <v>3</v>
      </c>
      <c r="B2" s="92" t="s">
        <v>2</v>
      </c>
      <c r="C2" s="92" t="s">
        <v>0</v>
      </c>
      <c r="D2" s="92" t="s">
        <v>4</v>
      </c>
      <c r="E2" s="92" t="s">
        <v>31</v>
      </c>
      <c r="F2" s="92" t="s">
        <v>24</v>
      </c>
      <c r="G2" s="92" t="s">
        <v>1</v>
      </c>
      <c r="H2" s="93" t="s">
        <v>8</v>
      </c>
      <c r="I2" s="92" t="s">
        <v>21</v>
      </c>
      <c r="J2" s="92" t="s">
        <v>22</v>
      </c>
      <c r="K2" s="92" t="s">
        <v>23</v>
      </c>
      <c r="L2" s="100" t="s">
        <v>9</v>
      </c>
      <c r="R2" s="2"/>
      <c r="S2" s="2"/>
    </row>
    <row r="3" spans="1:19" ht="16.5" customHeight="1" thickTop="1">
      <c r="A3" s="95">
        <v>5</v>
      </c>
      <c r="B3" s="97">
        <f aca="true" t="shared" si="0" ref="B3:B22">$M$11*A3/100</f>
        <v>0.075</v>
      </c>
      <c r="C3" s="15">
        <f aca="true" t="shared" si="1" ref="C3:C22">B3^2*$M$27</f>
        <v>0.0176625</v>
      </c>
      <c r="D3" s="13">
        <f>C3</f>
        <v>0.0176625</v>
      </c>
      <c r="E3" s="15">
        <v>0.13</v>
      </c>
      <c r="F3" s="161">
        <f>E3</f>
        <v>0.13</v>
      </c>
      <c r="G3" s="88">
        <v>1</v>
      </c>
      <c r="H3" s="45">
        <v>10</v>
      </c>
      <c r="I3" s="17">
        <f>H3</f>
        <v>10</v>
      </c>
      <c r="J3" s="23">
        <f aca="true" t="shared" si="2" ref="J3:J22">I3/100</f>
        <v>0.1</v>
      </c>
      <c r="K3" s="31">
        <f aca="true" t="shared" si="3" ref="K3:K22">G3*100</f>
        <v>100</v>
      </c>
      <c r="L3" s="114">
        <f aca="true" t="shared" si="4" ref="L3:L22">K3*J3</f>
        <v>10</v>
      </c>
      <c r="M3" s="34" t="s">
        <v>5</v>
      </c>
      <c r="R3" s="4"/>
      <c r="S3" s="3"/>
    </row>
    <row r="4" spans="1:19" ht="13.5" thickBot="1">
      <c r="A4" s="95">
        <v>10</v>
      </c>
      <c r="B4" s="97">
        <f t="shared" si="0"/>
        <v>0.15</v>
      </c>
      <c r="C4" s="15">
        <f t="shared" si="1"/>
        <v>0.07065</v>
      </c>
      <c r="D4" s="13">
        <f aca="true" t="shared" si="5" ref="D4:D22">C4-C3</f>
        <v>0.05298750000000001</v>
      </c>
      <c r="E4" s="15">
        <v>0.26</v>
      </c>
      <c r="F4" s="161">
        <f aca="true" t="shared" si="6" ref="F4:F22">E4-E3</f>
        <v>0.13</v>
      </c>
      <c r="G4" s="88">
        <v>1</v>
      </c>
      <c r="H4" s="45">
        <v>20</v>
      </c>
      <c r="I4" s="17">
        <f aca="true" t="shared" si="7" ref="I4:I22">H4-H3</f>
        <v>10</v>
      </c>
      <c r="J4" s="23">
        <f t="shared" si="2"/>
        <v>0.1</v>
      </c>
      <c r="K4" s="31">
        <f t="shared" si="3"/>
        <v>100</v>
      </c>
      <c r="L4" s="114">
        <f t="shared" si="4"/>
        <v>10</v>
      </c>
      <c r="M4" s="81">
        <f>SUM(L3:L22)</f>
        <v>69.60653820759643</v>
      </c>
      <c r="N4" s="163"/>
      <c r="R4" s="4"/>
      <c r="S4" s="3"/>
    </row>
    <row r="5" spans="1:19" ht="14.25" thickBot="1" thickTop="1">
      <c r="A5" s="95">
        <v>15</v>
      </c>
      <c r="B5" s="97">
        <f t="shared" si="0"/>
        <v>0.225</v>
      </c>
      <c r="C5" s="15">
        <f t="shared" si="1"/>
        <v>0.1589625</v>
      </c>
      <c r="D5" s="13">
        <f t="shared" si="5"/>
        <v>0.0883125</v>
      </c>
      <c r="E5" s="15">
        <v>0.39</v>
      </c>
      <c r="F5" s="161">
        <f t="shared" si="6"/>
        <v>0.13</v>
      </c>
      <c r="G5" s="88">
        <v>1</v>
      </c>
      <c r="H5" s="45">
        <v>30</v>
      </c>
      <c r="I5" s="17">
        <f t="shared" si="7"/>
        <v>10</v>
      </c>
      <c r="J5" s="23">
        <f t="shared" si="2"/>
        <v>0.1</v>
      </c>
      <c r="K5" s="31">
        <f t="shared" si="3"/>
        <v>100</v>
      </c>
      <c r="L5" s="114">
        <f t="shared" si="4"/>
        <v>10</v>
      </c>
      <c r="R5" s="4"/>
      <c r="S5" s="3"/>
    </row>
    <row r="6" spans="1:19" ht="13.5" thickTop="1">
      <c r="A6" s="95">
        <v>20</v>
      </c>
      <c r="B6" s="97">
        <f t="shared" si="0"/>
        <v>0.3</v>
      </c>
      <c r="C6" s="15">
        <f t="shared" si="1"/>
        <v>0.2826</v>
      </c>
      <c r="D6" s="13">
        <f t="shared" si="5"/>
        <v>0.12363750000000001</v>
      </c>
      <c r="E6" s="15">
        <v>0.51</v>
      </c>
      <c r="F6" s="161">
        <f t="shared" si="6"/>
        <v>0.12</v>
      </c>
      <c r="G6" s="15">
        <v>1</v>
      </c>
      <c r="H6" s="45">
        <v>40</v>
      </c>
      <c r="I6" s="17">
        <f t="shared" si="7"/>
        <v>10</v>
      </c>
      <c r="J6" s="23">
        <f t="shared" si="2"/>
        <v>0.1</v>
      </c>
      <c r="K6" s="31">
        <f t="shared" si="3"/>
        <v>100</v>
      </c>
      <c r="L6" s="114">
        <f t="shared" si="4"/>
        <v>10</v>
      </c>
      <c r="M6" s="155" t="s">
        <v>27</v>
      </c>
      <c r="R6" s="4"/>
      <c r="S6" s="3"/>
    </row>
    <row r="7" spans="1:19" ht="13.5" thickBot="1">
      <c r="A7" s="120">
        <v>25</v>
      </c>
      <c r="B7" s="121">
        <f t="shared" si="0"/>
        <v>0.375</v>
      </c>
      <c r="C7" s="15">
        <f t="shared" si="1"/>
        <v>0.4415625</v>
      </c>
      <c r="D7" s="13">
        <f t="shared" si="5"/>
        <v>0.1589625</v>
      </c>
      <c r="E7" s="122">
        <v>0.64</v>
      </c>
      <c r="F7" s="161">
        <f t="shared" si="6"/>
        <v>0.13</v>
      </c>
      <c r="G7" s="25">
        <f aca="true" t="shared" si="8" ref="G7:G22">F7/D7</f>
        <v>0.8178029409451915</v>
      </c>
      <c r="H7" s="123">
        <v>50</v>
      </c>
      <c r="I7" s="124">
        <f t="shared" si="7"/>
        <v>10</v>
      </c>
      <c r="J7" s="125">
        <f t="shared" si="2"/>
        <v>0.1</v>
      </c>
      <c r="K7" s="126">
        <f t="shared" si="3"/>
        <v>81.78029409451915</v>
      </c>
      <c r="L7" s="132">
        <f t="shared" si="4"/>
        <v>8.178029409451915</v>
      </c>
      <c r="M7" s="156">
        <f>M24/M4</f>
        <v>1.4366466509476061</v>
      </c>
      <c r="R7" s="7"/>
      <c r="S7" s="5"/>
    </row>
    <row r="8" spans="1:19" s="6" customFormat="1" ht="12.75">
      <c r="A8" s="95">
        <v>30</v>
      </c>
      <c r="B8" s="97">
        <f t="shared" si="0"/>
        <v>0.45</v>
      </c>
      <c r="C8" s="15">
        <f t="shared" si="1"/>
        <v>0.63585</v>
      </c>
      <c r="D8" s="13">
        <f t="shared" si="5"/>
        <v>0.1942875</v>
      </c>
      <c r="E8" s="15">
        <v>0.77</v>
      </c>
      <c r="F8" s="161">
        <f t="shared" si="6"/>
        <v>0.13</v>
      </c>
      <c r="G8" s="165">
        <f t="shared" si="8"/>
        <v>0.6691114971369748</v>
      </c>
      <c r="H8" s="45">
        <v>58</v>
      </c>
      <c r="I8" s="17">
        <f t="shared" si="7"/>
        <v>8</v>
      </c>
      <c r="J8" s="23">
        <f t="shared" si="2"/>
        <v>0.08</v>
      </c>
      <c r="K8" s="31">
        <f t="shared" si="3"/>
        <v>66.91114971369748</v>
      </c>
      <c r="L8" s="114">
        <f t="shared" si="4"/>
        <v>5.352891977095799</v>
      </c>
      <c r="M8" s="32"/>
      <c r="N8"/>
      <c r="R8" s="4"/>
      <c r="S8" s="3"/>
    </row>
    <row r="9" spans="1:19" s="6" customFormat="1" ht="13.5" thickBot="1">
      <c r="A9" s="95">
        <v>35</v>
      </c>
      <c r="B9" s="97">
        <f t="shared" si="0"/>
        <v>0.525</v>
      </c>
      <c r="C9" s="15">
        <f t="shared" si="1"/>
        <v>0.8654625</v>
      </c>
      <c r="D9" s="13">
        <f t="shared" si="5"/>
        <v>0.2296125</v>
      </c>
      <c r="E9" s="15">
        <v>0.9</v>
      </c>
      <c r="F9" s="161">
        <f t="shared" si="6"/>
        <v>0.13</v>
      </c>
      <c r="G9" s="165">
        <f t="shared" si="8"/>
        <v>0.5661712668082095</v>
      </c>
      <c r="H9" s="45">
        <v>65</v>
      </c>
      <c r="I9" s="17">
        <f t="shared" si="7"/>
        <v>7</v>
      </c>
      <c r="J9" s="23">
        <f t="shared" si="2"/>
        <v>0.07</v>
      </c>
      <c r="K9" s="31">
        <f t="shared" si="3"/>
        <v>56.61712668082095</v>
      </c>
      <c r="L9" s="114">
        <f t="shared" si="4"/>
        <v>3.963198867657467</v>
      </c>
      <c r="N9"/>
      <c r="R9" s="7"/>
      <c r="S9" s="5"/>
    </row>
    <row r="10" spans="1:19" ht="12.75">
      <c r="A10" s="95">
        <v>40</v>
      </c>
      <c r="B10" s="97">
        <f t="shared" si="0"/>
        <v>0.6</v>
      </c>
      <c r="C10" s="15">
        <f t="shared" si="1"/>
        <v>1.1304</v>
      </c>
      <c r="D10" s="13">
        <f t="shared" si="5"/>
        <v>0.26493750000000005</v>
      </c>
      <c r="E10" s="15">
        <v>1.03</v>
      </c>
      <c r="F10" s="161">
        <f t="shared" si="6"/>
        <v>0.13</v>
      </c>
      <c r="G10" s="165">
        <f t="shared" si="8"/>
        <v>0.4906817645671148</v>
      </c>
      <c r="H10" s="45">
        <v>70</v>
      </c>
      <c r="I10" s="17">
        <f t="shared" si="7"/>
        <v>5</v>
      </c>
      <c r="J10" s="23">
        <f t="shared" si="2"/>
        <v>0.05</v>
      </c>
      <c r="K10" s="31">
        <f t="shared" si="3"/>
        <v>49.068176456711484</v>
      </c>
      <c r="L10" s="114">
        <f t="shared" si="4"/>
        <v>2.4534088228355744</v>
      </c>
      <c r="M10" s="73" t="s">
        <v>11</v>
      </c>
      <c r="R10" s="4"/>
      <c r="S10" s="3"/>
    </row>
    <row r="11" spans="1:19" ht="12.75">
      <c r="A11" s="95">
        <v>45</v>
      </c>
      <c r="B11" s="97">
        <f t="shared" si="0"/>
        <v>0.675</v>
      </c>
      <c r="C11" s="15">
        <f t="shared" si="1"/>
        <v>1.4306625000000002</v>
      </c>
      <c r="D11" s="13">
        <f t="shared" si="5"/>
        <v>0.3002625000000001</v>
      </c>
      <c r="E11" s="15">
        <v>1.16</v>
      </c>
      <c r="F11" s="161">
        <f t="shared" si="6"/>
        <v>0.1299999999999999</v>
      </c>
      <c r="G11" s="165">
        <f t="shared" si="8"/>
        <v>0.4329544981474538</v>
      </c>
      <c r="H11" s="45">
        <v>76</v>
      </c>
      <c r="I11" s="17">
        <f t="shared" si="7"/>
        <v>6</v>
      </c>
      <c r="J11" s="23">
        <f t="shared" si="2"/>
        <v>0.06</v>
      </c>
      <c r="K11" s="31">
        <f t="shared" si="3"/>
        <v>43.29544981474538</v>
      </c>
      <c r="L11" s="114">
        <f t="shared" si="4"/>
        <v>2.5977269888847228</v>
      </c>
      <c r="M11" s="72">
        <v>1.5</v>
      </c>
      <c r="R11" s="4"/>
      <c r="S11" s="1"/>
    </row>
    <row r="12" spans="1:19" ht="13.5" thickBot="1">
      <c r="A12" s="120">
        <v>50</v>
      </c>
      <c r="B12" s="121">
        <f t="shared" si="0"/>
        <v>0.75</v>
      </c>
      <c r="C12" s="15">
        <f t="shared" si="1"/>
        <v>1.76625</v>
      </c>
      <c r="D12" s="13">
        <f t="shared" si="5"/>
        <v>0.3355874999999999</v>
      </c>
      <c r="E12" s="122">
        <v>1.29</v>
      </c>
      <c r="F12" s="161">
        <f t="shared" si="6"/>
        <v>0.13000000000000012</v>
      </c>
      <c r="G12" s="165">
        <f t="shared" si="8"/>
        <v>0.3873803404477227</v>
      </c>
      <c r="H12" s="127">
        <v>82</v>
      </c>
      <c r="I12" s="128">
        <f t="shared" si="7"/>
        <v>6</v>
      </c>
      <c r="J12" s="129">
        <f t="shared" si="2"/>
        <v>0.06</v>
      </c>
      <c r="K12" s="126">
        <f t="shared" si="3"/>
        <v>38.73803404477227</v>
      </c>
      <c r="L12" s="130">
        <f t="shared" si="4"/>
        <v>2.324282042686336</v>
      </c>
      <c r="M12" s="74" t="s">
        <v>10</v>
      </c>
      <c r="R12" s="4"/>
      <c r="S12" s="1"/>
    </row>
    <row r="13" spans="1:19" ht="13.5" thickBot="1">
      <c r="A13" s="24">
        <v>55</v>
      </c>
      <c r="B13" s="97">
        <f t="shared" si="0"/>
        <v>0.825</v>
      </c>
      <c r="C13" s="15">
        <f t="shared" si="1"/>
        <v>2.1371624999999996</v>
      </c>
      <c r="D13" s="13">
        <f t="shared" si="5"/>
        <v>0.37091249999999953</v>
      </c>
      <c r="E13" s="15">
        <v>1.42</v>
      </c>
      <c r="F13" s="161">
        <f t="shared" si="6"/>
        <v>0.1299999999999999</v>
      </c>
      <c r="G13" s="165">
        <f t="shared" si="8"/>
        <v>0.3504869746907965</v>
      </c>
      <c r="H13" s="46">
        <v>86</v>
      </c>
      <c r="I13" s="16">
        <f t="shared" si="7"/>
        <v>4</v>
      </c>
      <c r="J13" s="18">
        <f t="shared" si="2"/>
        <v>0.04</v>
      </c>
      <c r="K13" s="31">
        <f t="shared" si="3"/>
        <v>35.04869746907965</v>
      </c>
      <c r="L13" s="114">
        <f t="shared" si="4"/>
        <v>1.401947898763186</v>
      </c>
      <c r="M13" s="75">
        <f>M11^2*M27</f>
        <v>7.065</v>
      </c>
      <c r="R13" s="4"/>
      <c r="S13" s="1"/>
    </row>
    <row r="14" spans="1:19" ht="12.75">
      <c r="A14" s="24">
        <v>60</v>
      </c>
      <c r="B14" s="97">
        <f t="shared" si="0"/>
        <v>0.9</v>
      </c>
      <c r="C14" s="15">
        <f t="shared" si="1"/>
        <v>2.5434</v>
      </c>
      <c r="D14" s="13">
        <f t="shared" si="5"/>
        <v>0.4062375000000005</v>
      </c>
      <c r="E14" s="15">
        <v>1.55</v>
      </c>
      <c r="F14" s="161">
        <f t="shared" si="6"/>
        <v>0.13000000000000012</v>
      </c>
      <c r="G14" s="165">
        <f t="shared" si="8"/>
        <v>0.32000984645681396</v>
      </c>
      <c r="H14" s="46">
        <v>89</v>
      </c>
      <c r="I14" s="16">
        <f t="shared" si="7"/>
        <v>3</v>
      </c>
      <c r="J14" s="18">
        <f t="shared" si="2"/>
        <v>0.03</v>
      </c>
      <c r="K14" s="31">
        <f t="shared" si="3"/>
        <v>32.0009846456814</v>
      </c>
      <c r="L14" s="114">
        <f t="shared" si="4"/>
        <v>0.9600295393704419</v>
      </c>
      <c r="R14" s="4"/>
      <c r="S14" s="1"/>
    </row>
    <row r="15" spans="1:19" ht="13.5" customHeight="1" thickBot="1">
      <c r="A15" s="24">
        <v>65</v>
      </c>
      <c r="B15" s="97">
        <f t="shared" si="0"/>
        <v>0.975</v>
      </c>
      <c r="C15" s="15">
        <f t="shared" si="1"/>
        <v>2.9849625</v>
      </c>
      <c r="D15" s="13">
        <f t="shared" si="5"/>
        <v>0.44156249999999986</v>
      </c>
      <c r="E15" s="15">
        <v>1.66</v>
      </c>
      <c r="F15" s="161">
        <f t="shared" si="6"/>
        <v>0.10999999999999988</v>
      </c>
      <c r="G15" s="165">
        <f t="shared" si="8"/>
        <v>0.24911535739561197</v>
      </c>
      <c r="H15" s="46">
        <v>91.5</v>
      </c>
      <c r="I15" s="16">
        <f t="shared" si="7"/>
        <v>2.5</v>
      </c>
      <c r="J15" s="18">
        <f t="shared" si="2"/>
        <v>0.025</v>
      </c>
      <c r="K15" s="31">
        <f t="shared" si="3"/>
        <v>24.911535739561195</v>
      </c>
      <c r="L15" s="114">
        <f t="shared" si="4"/>
        <v>0.6227883934890299</v>
      </c>
      <c r="R15" s="4"/>
      <c r="S15" s="1"/>
    </row>
    <row r="16" spans="1:19" ht="21.75" customHeight="1">
      <c r="A16" s="24">
        <v>70</v>
      </c>
      <c r="B16" s="97">
        <f t="shared" si="0"/>
        <v>1.05</v>
      </c>
      <c r="C16" s="15">
        <f t="shared" si="1"/>
        <v>3.46185</v>
      </c>
      <c r="D16" s="13">
        <f t="shared" si="5"/>
        <v>0.47688750000000013</v>
      </c>
      <c r="E16" s="15">
        <v>1.77</v>
      </c>
      <c r="F16" s="161">
        <f t="shared" si="6"/>
        <v>0.1100000000000001</v>
      </c>
      <c r="G16" s="165">
        <f t="shared" si="8"/>
        <v>0.2306623679589003</v>
      </c>
      <c r="H16" s="46">
        <v>93.9</v>
      </c>
      <c r="I16" s="16">
        <f t="shared" si="7"/>
        <v>2.4000000000000057</v>
      </c>
      <c r="J16" s="18">
        <f t="shared" si="2"/>
        <v>0.024000000000000056</v>
      </c>
      <c r="K16" s="31">
        <f t="shared" si="3"/>
        <v>23.06623679589003</v>
      </c>
      <c r="L16" s="114">
        <f t="shared" si="4"/>
        <v>0.553589683101362</v>
      </c>
      <c r="M16" s="96" t="s">
        <v>14</v>
      </c>
      <c r="R16" s="4"/>
      <c r="S16" s="1"/>
    </row>
    <row r="17" spans="1:19" ht="18" customHeight="1" thickBot="1">
      <c r="A17" s="120">
        <v>75</v>
      </c>
      <c r="B17" s="121">
        <f t="shared" si="0"/>
        <v>1.125</v>
      </c>
      <c r="C17" s="15">
        <f t="shared" si="1"/>
        <v>3.9740625</v>
      </c>
      <c r="D17" s="13">
        <f t="shared" si="5"/>
        <v>0.5122125</v>
      </c>
      <c r="E17" s="122">
        <v>1.88</v>
      </c>
      <c r="F17" s="161">
        <f t="shared" si="6"/>
        <v>0.10999999999999988</v>
      </c>
      <c r="G17" s="165">
        <f t="shared" si="8"/>
        <v>0.21475461844449303</v>
      </c>
      <c r="H17" s="127">
        <v>96</v>
      </c>
      <c r="I17" s="128">
        <f t="shared" si="7"/>
        <v>2.0999999999999943</v>
      </c>
      <c r="J17" s="129">
        <f t="shared" si="2"/>
        <v>0.020999999999999942</v>
      </c>
      <c r="K17" s="126">
        <f t="shared" si="3"/>
        <v>21.475461844449303</v>
      </c>
      <c r="L17" s="131">
        <f t="shared" si="4"/>
        <v>0.4509846987334341</v>
      </c>
      <c r="M17" s="98">
        <f>C23</f>
        <v>0</v>
      </c>
      <c r="R17" s="4"/>
      <c r="S17" s="1"/>
    </row>
    <row r="18" spans="1:19" ht="35.25" customHeight="1" thickBot="1">
      <c r="A18" s="24">
        <v>80</v>
      </c>
      <c r="B18" s="97">
        <f t="shared" si="0"/>
        <v>1.2</v>
      </c>
      <c r="C18" s="15">
        <f t="shared" si="1"/>
        <v>4.5216</v>
      </c>
      <c r="D18" s="13">
        <f t="shared" si="5"/>
        <v>0.5475375000000002</v>
      </c>
      <c r="E18" s="15">
        <v>1.99</v>
      </c>
      <c r="F18" s="161">
        <f t="shared" si="6"/>
        <v>0.1100000000000001</v>
      </c>
      <c r="G18" s="165">
        <f t="shared" si="8"/>
        <v>0.20089948177065506</v>
      </c>
      <c r="H18" s="46">
        <v>97.5</v>
      </c>
      <c r="I18" s="16">
        <f t="shared" si="7"/>
        <v>1.5</v>
      </c>
      <c r="J18" s="18">
        <f t="shared" si="2"/>
        <v>0.015</v>
      </c>
      <c r="K18" s="31">
        <f t="shared" si="3"/>
        <v>20.089948177065505</v>
      </c>
      <c r="L18" s="114">
        <f t="shared" si="4"/>
        <v>0.3013492226559826</v>
      </c>
      <c r="M18" s="99" t="s">
        <v>16</v>
      </c>
      <c r="R18" s="4"/>
      <c r="S18" s="1"/>
    </row>
    <row r="19" spans="1:19" ht="12.75">
      <c r="A19" s="24">
        <v>85</v>
      </c>
      <c r="B19" s="97">
        <f t="shared" si="0"/>
        <v>1.275</v>
      </c>
      <c r="C19" s="15">
        <f t="shared" si="1"/>
        <v>5.1044624999999995</v>
      </c>
      <c r="D19" s="13">
        <f t="shared" si="5"/>
        <v>0.5828624999999992</v>
      </c>
      <c r="E19" s="15">
        <v>2.1</v>
      </c>
      <c r="F19" s="161">
        <f t="shared" si="6"/>
        <v>0.1100000000000001</v>
      </c>
      <c r="G19" s="165">
        <f t="shared" si="8"/>
        <v>0.18872375560273694</v>
      </c>
      <c r="H19" s="46">
        <v>98.5</v>
      </c>
      <c r="I19" s="16">
        <f t="shared" si="7"/>
        <v>1</v>
      </c>
      <c r="J19" s="18">
        <f t="shared" si="2"/>
        <v>0.01</v>
      </c>
      <c r="K19" s="31">
        <f t="shared" si="3"/>
        <v>18.872375560273692</v>
      </c>
      <c r="L19" s="114">
        <f t="shared" si="4"/>
        <v>0.18872375560273694</v>
      </c>
      <c r="R19" s="4"/>
      <c r="S19" s="1"/>
    </row>
    <row r="20" spans="1:19" ht="12.75">
      <c r="A20" s="24">
        <v>90</v>
      </c>
      <c r="B20" s="97">
        <f t="shared" si="0"/>
        <v>1.35</v>
      </c>
      <c r="C20" s="15">
        <f t="shared" si="1"/>
        <v>5.722650000000001</v>
      </c>
      <c r="D20" s="13">
        <f t="shared" si="5"/>
        <v>0.6181875000000012</v>
      </c>
      <c r="E20" s="15">
        <v>2.21</v>
      </c>
      <c r="F20" s="161">
        <f t="shared" si="6"/>
        <v>0.10999999999999988</v>
      </c>
      <c r="G20" s="165">
        <f t="shared" si="8"/>
        <v>0.1779395409968653</v>
      </c>
      <c r="H20" s="46">
        <v>99.3</v>
      </c>
      <c r="I20" s="16">
        <f t="shared" si="7"/>
        <v>0.7999999999999972</v>
      </c>
      <c r="J20" s="18">
        <f t="shared" si="2"/>
        <v>0.007999999999999972</v>
      </c>
      <c r="K20" s="31">
        <f t="shared" si="3"/>
        <v>17.79395409968653</v>
      </c>
      <c r="L20" s="114">
        <f t="shared" si="4"/>
        <v>0.14235163279749175</v>
      </c>
      <c r="R20" s="4"/>
      <c r="S20" s="1"/>
    </row>
    <row r="21" spans="1:12" ht="12.75">
      <c r="A21" s="24">
        <v>95</v>
      </c>
      <c r="B21" s="97">
        <f t="shared" si="0"/>
        <v>1.425</v>
      </c>
      <c r="C21" s="15">
        <f t="shared" si="1"/>
        <v>6.3761625</v>
      </c>
      <c r="D21" s="13">
        <f t="shared" si="5"/>
        <v>0.6535124999999997</v>
      </c>
      <c r="E21" s="15">
        <v>2.32</v>
      </c>
      <c r="F21" s="141">
        <f t="shared" si="6"/>
        <v>0.10999999999999988</v>
      </c>
      <c r="G21" s="165">
        <f t="shared" si="8"/>
        <v>0.16832118742946756</v>
      </c>
      <c r="H21" s="46">
        <v>99.7</v>
      </c>
      <c r="I21" s="16">
        <f t="shared" si="7"/>
        <v>0.4000000000000057</v>
      </c>
      <c r="J21" s="18">
        <f t="shared" si="2"/>
        <v>0.0040000000000000565</v>
      </c>
      <c r="K21" s="31">
        <f t="shared" si="3"/>
        <v>16.832118742946754</v>
      </c>
      <c r="L21" s="114">
        <f t="shared" si="4"/>
        <v>0.06732847497178797</v>
      </c>
    </row>
    <row r="22" spans="1:12" ht="13.5" thickBot="1">
      <c r="A22" s="170">
        <v>100</v>
      </c>
      <c r="B22" s="171">
        <f t="shared" si="0"/>
        <v>1.5</v>
      </c>
      <c r="C22" s="172">
        <f t="shared" si="1"/>
        <v>7.065</v>
      </c>
      <c r="D22" s="173">
        <f t="shared" si="5"/>
        <v>0.6888375</v>
      </c>
      <c r="E22" s="172">
        <v>2.43</v>
      </c>
      <c r="F22" s="174">
        <f t="shared" si="6"/>
        <v>0.11000000000000032</v>
      </c>
      <c r="G22" s="175">
        <f t="shared" si="8"/>
        <v>0.15968933166385443</v>
      </c>
      <c r="H22" s="127">
        <v>100</v>
      </c>
      <c r="I22" s="128">
        <f t="shared" si="7"/>
        <v>0.29999999999999716</v>
      </c>
      <c r="J22" s="129">
        <f t="shared" si="2"/>
        <v>0.0029999999999999714</v>
      </c>
      <c r="K22" s="126">
        <f t="shared" si="3"/>
        <v>15.968933166385444</v>
      </c>
      <c r="L22" s="132">
        <f t="shared" si="4"/>
        <v>0.047906799499155876</v>
      </c>
    </row>
    <row r="23" spans="1:12" ht="18.75" customHeight="1">
      <c r="A23" s="11"/>
      <c r="B23" s="44"/>
      <c r="C23" s="43"/>
      <c r="D23" s="14"/>
      <c r="E23" s="21"/>
      <c r="G23" s="26"/>
      <c r="H23" s="36"/>
      <c r="K23" s="31"/>
      <c r="L23" s="114"/>
    </row>
    <row r="24" spans="1:13" ht="15.75" customHeight="1">
      <c r="A24" s="19"/>
      <c r="C24" s="28"/>
      <c r="D24" s="24" t="s">
        <v>28</v>
      </c>
      <c r="F24" s="24" t="s">
        <v>32</v>
      </c>
      <c r="J24" s="8"/>
      <c r="M24" s="154">
        <v>100</v>
      </c>
    </row>
    <row r="25" spans="1:10" ht="15" customHeight="1">
      <c r="A25" s="11"/>
      <c r="D25" s="164">
        <f>SUM(D3:D22)</f>
        <v>7.065</v>
      </c>
      <c r="F25" s="164">
        <f>SUM(F3:F22)</f>
        <v>2.43</v>
      </c>
      <c r="G25" s="143"/>
      <c r="I25" s="40"/>
      <c r="J25" s="40"/>
    </row>
    <row r="26" spans="1:10" ht="23.25" customHeight="1" thickBot="1">
      <c r="A26" s="19"/>
      <c r="I26" s="144"/>
      <c r="J26" s="10"/>
    </row>
    <row r="27" ht="15.75" customHeight="1" thickBot="1" thickTop="1">
      <c r="M27" s="153">
        <v>3.14</v>
      </c>
    </row>
    <row r="28" spans="1:5" ht="20.25" customHeight="1" thickTop="1">
      <c r="A28" s="11"/>
      <c r="C28" s="79"/>
      <c r="E28" s="22"/>
    </row>
    <row r="29" ht="12.75">
      <c r="A29" s="19"/>
    </row>
    <row r="30" spans="1:7" ht="12.75">
      <c r="A30" s="11"/>
      <c r="G30" s="80"/>
    </row>
    <row r="31" spans="1:7" ht="38.25" customHeight="1">
      <c r="A31" s="19"/>
      <c r="E31" s="78"/>
      <c r="F31" s="78"/>
      <c r="G31" s="78"/>
    </row>
    <row r="32" ht="12.75">
      <c r="F32" s="35"/>
    </row>
    <row r="33" spans="6:7" ht="12.75">
      <c r="F33" s="35"/>
      <c r="G33" s="35"/>
    </row>
    <row r="34" spans="6:7" ht="12.75">
      <c r="F34" s="35"/>
      <c r="G34" s="35"/>
    </row>
    <row r="35" spans="6:7" ht="12.75">
      <c r="F35" s="35"/>
      <c r="G35" s="35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pane ySplit="2" topLeftCell="BM3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10.57421875" style="36" customWidth="1"/>
    <col min="3" max="3" width="12.140625" style="0" customWidth="1"/>
    <col min="4" max="5" width="14.00390625" style="0" customWidth="1"/>
    <col min="6" max="6" width="15.00390625" style="0" customWidth="1"/>
    <col min="7" max="7" width="14.28125" style="0" customWidth="1"/>
    <col min="8" max="8" width="14.00390625" style="0" customWidth="1"/>
    <col min="9" max="9" width="13.140625" style="0" customWidth="1"/>
    <col min="10" max="10" width="21.140625" style="0" customWidth="1"/>
    <col min="11" max="11" width="26.7109375" style="0" customWidth="1"/>
    <col min="12" max="12" width="31.421875" style="0" customWidth="1"/>
    <col min="13" max="13" width="32.57421875" style="0" customWidth="1"/>
    <col min="14" max="14" width="25.57421875" style="0" customWidth="1"/>
    <col min="15" max="15" width="14.140625" style="0" customWidth="1"/>
  </cols>
  <sheetData>
    <row r="1" spans="1:14" ht="13.5" thickBot="1">
      <c r="A1" s="61">
        <v>1</v>
      </c>
      <c r="B1" s="20">
        <v>2</v>
      </c>
      <c r="C1" s="20">
        <v>3</v>
      </c>
      <c r="D1" s="20">
        <v>4</v>
      </c>
      <c r="E1" s="20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/>
      <c r="M1" s="20"/>
      <c r="N1" s="20"/>
    </row>
    <row r="2" spans="1:19" ht="48.75" thickBot="1">
      <c r="A2" s="91" t="s">
        <v>3</v>
      </c>
      <c r="B2" s="92" t="s">
        <v>2</v>
      </c>
      <c r="C2" s="92" t="s">
        <v>0</v>
      </c>
      <c r="D2" s="92" t="s">
        <v>4</v>
      </c>
      <c r="E2" s="92" t="s">
        <v>31</v>
      </c>
      <c r="F2" s="92" t="s">
        <v>24</v>
      </c>
      <c r="G2" s="102" t="s">
        <v>1</v>
      </c>
      <c r="H2" s="103" t="s">
        <v>8</v>
      </c>
      <c r="I2" s="92" t="s">
        <v>21</v>
      </c>
      <c r="J2" s="92" t="s">
        <v>22</v>
      </c>
      <c r="K2" s="92" t="s">
        <v>23</v>
      </c>
      <c r="L2" s="94" t="s">
        <v>9</v>
      </c>
      <c r="R2" s="2"/>
      <c r="S2" s="2"/>
    </row>
    <row r="3" spans="1:19" ht="13.5" customHeight="1" thickTop="1">
      <c r="A3" s="66">
        <v>5</v>
      </c>
      <c r="B3" s="59">
        <f aca="true" t="shared" si="0" ref="B3:B21">$M$11*A3/100</f>
        <v>0.27</v>
      </c>
      <c r="C3" s="15">
        <f aca="true" t="shared" si="1" ref="C3:C21">B3^2*$M$23</f>
        <v>0.22890600000000003</v>
      </c>
      <c r="D3" s="13">
        <f>C3</f>
        <v>0.22890600000000003</v>
      </c>
      <c r="E3" s="15">
        <v>0.5</v>
      </c>
      <c r="F3" s="161">
        <f>E3</f>
        <v>0.5</v>
      </c>
      <c r="G3" s="104">
        <v>1</v>
      </c>
      <c r="H3" s="105">
        <v>10</v>
      </c>
      <c r="I3" s="17">
        <f>H3</f>
        <v>10</v>
      </c>
      <c r="J3" s="23">
        <f aca="true" t="shared" si="2" ref="J3:J21">I3/100</f>
        <v>0.1</v>
      </c>
      <c r="K3" s="31">
        <f aca="true" t="shared" si="3" ref="K3:K21">G3*100</f>
        <v>100</v>
      </c>
      <c r="L3" s="115">
        <f aca="true" t="shared" si="4" ref="L3:L21">K3*J3</f>
        <v>10</v>
      </c>
      <c r="M3" s="34" t="s">
        <v>5</v>
      </c>
      <c r="R3" s="4"/>
      <c r="S3" s="3"/>
    </row>
    <row r="4" spans="1:19" ht="13.5" thickBot="1">
      <c r="A4" s="66">
        <v>10</v>
      </c>
      <c r="B4" s="59">
        <f t="shared" si="0"/>
        <v>0.54</v>
      </c>
      <c r="C4" s="15">
        <f t="shared" si="1"/>
        <v>0.9156240000000001</v>
      </c>
      <c r="D4" s="13">
        <f aca="true" t="shared" si="5" ref="D4:D21">C4-C3</f>
        <v>0.686718</v>
      </c>
      <c r="E4" s="15">
        <v>1</v>
      </c>
      <c r="F4" s="161">
        <f aca="true" t="shared" si="6" ref="F4:F21">E4-E3</f>
        <v>0.5</v>
      </c>
      <c r="G4" s="15">
        <f aca="true" t="shared" si="7" ref="G4:G21">F4/D4</f>
        <v>0.7281009089611747</v>
      </c>
      <c r="H4" s="105">
        <v>20</v>
      </c>
      <c r="I4" s="17">
        <f aca="true" t="shared" si="8" ref="I4:I21">H4-H3</f>
        <v>10</v>
      </c>
      <c r="J4" s="23">
        <f t="shared" si="2"/>
        <v>0.1</v>
      </c>
      <c r="K4" s="31">
        <f t="shared" si="3"/>
        <v>72.81009089611747</v>
      </c>
      <c r="L4" s="115">
        <f t="shared" si="4"/>
        <v>7.281009089611747</v>
      </c>
      <c r="M4" s="81">
        <f>SUM(L3:L23)</f>
        <v>28.91554412919541</v>
      </c>
      <c r="R4" s="4"/>
      <c r="S4" s="3"/>
    </row>
    <row r="5" spans="1:19" ht="14.25" thickBot="1" thickTop="1">
      <c r="A5" s="66">
        <v>15</v>
      </c>
      <c r="B5" s="59">
        <f t="shared" si="0"/>
        <v>0.81</v>
      </c>
      <c r="C5" s="15">
        <f t="shared" si="1"/>
        <v>2.0601540000000003</v>
      </c>
      <c r="D5" s="13">
        <f t="shared" si="5"/>
        <v>1.14453</v>
      </c>
      <c r="E5" s="15">
        <v>1.5</v>
      </c>
      <c r="F5" s="161">
        <f t="shared" si="6"/>
        <v>0.5</v>
      </c>
      <c r="G5" s="15">
        <f t="shared" si="7"/>
        <v>0.4368605453767048</v>
      </c>
      <c r="H5" s="105">
        <v>30</v>
      </c>
      <c r="I5" s="17">
        <f t="shared" si="8"/>
        <v>10</v>
      </c>
      <c r="J5" s="23">
        <f t="shared" si="2"/>
        <v>0.1</v>
      </c>
      <c r="K5" s="31">
        <f t="shared" si="3"/>
        <v>43.68605453767048</v>
      </c>
      <c r="L5" s="116">
        <f t="shared" si="4"/>
        <v>4.3686054537670485</v>
      </c>
      <c r="R5" s="4"/>
      <c r="S5" s="3"/>
    </row>
    <row r="6" spans="1:19" ht="13.5" thickTop="1">
      <c r="A6" s="66">
        <v>20</v>
      </c>
      <c r="B6" s="59">
        <f t="shared" si="0"/>
        <v>1.08</v>
      </c>
      <c r="C6" s="15">
        <f t="shared" si="1"/>
        <v>3.6624960000000004</v>
      </c>
      <c r="D6" s="13">
        <f t="shared" si="5"/>
        <v>1.6023420000000002</v>
      </c>
      <c r="E6" s="15">
        <v>1.8</v>
      </c>
      <c r="F6" s="161">
        <f t="shared" si="6"/>
        <v>0.30000000000000004</v>
      </c>
      <c r="G6" s="15">
        <f t="shared" si="7"/>
        <v>0.1872259480185878</v>
      </c>
      <c r="H6" s="105">
        <v>40</v>
      </c>
      <c r="I6" s="17">
        <f t="shared" si="8"/>
        <v>10</v>
      </c>
      <c r="J6" s="23">
        <f t="shared" si="2"/>
        <v>0.1</v>
      </c>
      <c r="K6" s="31">
        <f t="shared" si="3"/>
        <v>18.72259480185878</v>
      </c>
      <c r="L6" s="116">
        <f t="shared" si="4"/>
        <v>1.872259480185878</v>
      </c>
      <c r="M6" s="155" t="s">
        <v>27</v>
      </c>
      <c r="R6" s="4"/>
      <c r="S6" s="3"/>
    </row>
    <row r="7" spans="1:19" ht="13.5" thickBot="1">
      <c r="A7" s="133">
        <v>25</v>
      </c>
      <c r="B7" s="134">
        <f t="shared" si="0"/>
        <v>1.35</v>
      </c>
      <c r="C7" s="15">
        <f t="shared" si="1"/>
        <v>5.722650000000001</v>
      </c>
      <c r="D7" s="13">
        <f t="shared" si="5"/>
        <v>2.0601540000000003</v>
      </c>
      <c r="E7" s="122">
        <v>2.2</v>
      </c>
      <c r="F7" s="161">
        <f t="shared" si="6"/>
        <v>0.40000000000000013</v>
      </c>
      <c r="G7" s="15">
        <f t="shared" si="7"/>
        <v>0.19416024238964663</v>
      </c>
      <c r="H7" s="135">
        <v>50</v>
      </c>
      <c r="I7" s="124">
        <f t="shared" si="8"/>
        <v>10</v>
      </c>
      <c r="J7" s="125">
        <f t="shared" si="2"/>
        <v>0.1</v>
      </c>
      <c r="K7" s="126">
        <f t="shared" si="3"/>
        <v>19.416024238964663</v>
      </c>
      <c r="L7" s="136">
        <f t="shared" si="4"/>
        <v>1.9416024238964664</v>
      </c>
      <c r="M7" s="156">
        <f>M25/M4</f>
        <v>3.4583475086340196</v>
      </c>
      <c r="R7" s="7"/>
      <c r="S7" s="5"/>
    </row>
    <row r="8" spans="1:19" s="6" customFormat="1" ht="12.75">
      <c r="A8" s="66">
        <v>30</v>
      </c>
      <c r="B8" s="59">
        <f t="shared" si="0"/>
        <v>1.62</v>
      </c>
      <c r="C8" s="15">
        <f t="shared" si="1"/>
        <v>8.240616000000001</v>
      </c>
      <c r="D8" s="13">
        <f t="shared" si="5"/>
        <v>2.5179660000000004</v>
      </c>
      <c r="E8" s="15">
        <v>2.5</v>
      </c>
      <c r="F8" s="161">
        <f t="shared" si="6"/>
        <v>0.2999999999999998</v>
      </c>
      <c r="G8" s="15">
        <f t="shared" si="7"/>
        <v>0.1191437851027376</v>
      </c>
      <c r="H8" s="105">
        <v>58</v>
      </c>
      <c r="I8" s="17">
        <f t="shared" si="8"/>
        <v>8</v>
      </c>
      <c r="J8" s="23">
        <f t="shared" si="2"/>
        <v>0.08</v>
      </c>
      <c r="K8" s="31">
        <f t="shared" si="3"/>
        <v>11.91437851027376</v>
      </c>
      <c r="L8" s="116">
        <f t="shared" si="4"/>
        <v>0.9531502808219008</v>
      </c>
      <c r="M8" s="32"/>
      <c r="N8"/>
      <c r="R8" s="4"/>
      <c r="S8" s="3"/>
    </row>
    <row r="9" spans="1:19" s="6" customFormat="1" ht="13.5" thickBot="1">
      <c r="A9" s="66">
        <v>35</v>
      </c>
      <c r="B9" s="59">
        <f t="shared" si="0"/>
        <v>1.89</v>
      </c>
      <c r="C9" s="15">
        <f t="shared" si="1"/>
        <v>11.216394</v>
      </c>
      <c r="D9" s="13">
        <f t="shared" si="5"/>
        <v>2.9757779999999983</v>
      </c>
      <c r="E9" s="15">
        <v>3</v>
      </c>
      <c r="F9" s="161">
        <f t="shared" si="6"/>
        <v>0.5</v>
      </c>
      <c r="G9" s="15">
        <f t="shared" si="7"/>
        <v>0.16802328668334812</v>
      </c>
      <c r="H9" s="105">
        <v>65</v>
      </c>
      <c r="I9" s="17">
        <f t="shared" si="8"/>
        <v>7</v>
      </c>
      <c r="J9" s="23">
        <f t="shared" si="2"/>
        <v>0.07</v>
      </c>
      <c r="K9" s="31">
        <f t="shared" si="3"/>
        <v>16.802328668334813</v>
      </c>
      <c r="L9" s="116">
        <f t="shared" si="4"/>
        <v>1.176163006783437</v>
      </c>
      <c r="N9"/>
      <c r="R9" s="7"/>
      <c r="S9" s="5"/>
    </row>
    <row r="10" spans="1:19" ht="12.75">
      <c r="A10" s="66">
        <v>40</v>
      </c>
      <c r="B10" s="59">
        <f t="shared" si="0"/>
        <v>2.16</v>
      </c>
      <c r="C10" s="15">
        <f t="shared" si="1"/>
        <v>14.649984000000002</v>
      </c>
      <c r="D10" s="13">
        <f t="shared" si="5"/>
        <v>3.4335900000000024</v>
      </c>
      <c r="E10" s="15">
        <v>3.3</v>
      </c>
      <c r="F10" s="161">
        <f t="shared" si="6"/>
        <v>0.2999999999999998</v>
      </c>
      <c r="G10" s="15">
        <f t="shared" si="7"/>
        <v>0.08737210907534086</v>
      </c>
      <c r="H10" s="105">
        <v>70</v>
      </c>
      <c r="I10" s="17">
        <f t="shared" si="8"/>
        <v>5</v>
      </c>
      <c r="J10" s="23">
        <f t="shared" si="2"/>
        <v>0.05</v>
      </c>
      <c r="K10" s="31">
        <f t="shared" si="3"/>
        <v>8.737210907534086</v>
      </c>
      <c r="L10" s="116">
        <f t="shared" si="4"/>
        <v>0.4368605453767043</v>
      </c>
      <c r="M10" s="73" t="s">
        <v>33</v>
      </c>
      <c r="R10" s="4"/>
      <c r="S10" s="3"/>
    </row>
    <row r="11" spans="1:19" ht="12.75">
      <c r="A11" s="66">
        <v>45</v>
      </c>
      <c r="B11" s="59">
        <f t="shared" si="0"/>
        <v>2.43</v>
      </c>
      <c r="C11" s="15">
        <f t="shared" si="1"/>
        <v>18.541386000000003</v>
      </c>
      <c r="D11" s="13">
        <f t="shared" si="5"/>
        <v>3.891402000000001</v>
      </c>
      <c r="E11" s="15">
        <v>3.5</v>
      </c>
      <c r="F11" s="161">
        <f t="shared" si="6"/>
        <v>0.20000000000000018</v>
      </c>
      <c r="G11" s="15">
        <f t="shared" si="7"/>
        <v>0.05139535827961236</v>
      </c>
      <c r="H11" s="105">
        <v>76</v>
      </c>
      <c r="I11" s="17">
        <f t="shared" si="8"/>
        <v>6</v>
      </c>
      <c r="J11" s="23">
        <f t="shared" si="2"/>
        <v>0.06</v>
      </c>
      <c r="K11" s="31">
        <f t="shared" si="3"/>
        <v>5.139535827961236</v>
      </c>
      <c r="L11" s="116">
        <f t="shared" si="4"/>
        <v>0.3083721496776741</v>
      </c>
      <c r="M11" s="159">
        <v>5.4</v>
      </c>
      <c r="R11" s="4"/>
      <c r="S11" s="1"/>
    </row>
    <row r="12" spans="1:19" ht="13.5" thickBot="1">
      <c r="A12" s="133">
        <v>50</v>
      </c>
      <c r="B12" s="134">
        <f t="shared" si="0"/>
        <v>2.7</v>
      </c>
      <c r="C12" s="15">
        <f t="shared" si="1"/>
        <v>22.890600000000003</v>
      </c>
      <c r="D12" s="13">
        <f t="shared" si="5"/>
        <v>4.349214</v>
      </c>
      <c r="E12" s="122">
        <v>3.7</v>
      </c>
      <c r="F12" s="161">
        <f t="shared" si="6"/>
        <v>0.20000000000000018</v>
      </c>
      <c r="G12" s="15">
        <f t="shared" si="7"/>
        <v>0.045985320565968976</v>
      </c>
      <c r="H12" s="137">
        <v>82</v>
      </c>
      <c r="I12" s="128">
        <f t="shared" si="8"/>
        <v>6</v>
      </c>
      <c r="J12" s="129">
        <f t="shared" si="2"/>
        <v>0.06</v>
      </c>
      <c r="K12" s="126">
        <f t="shared" si="3"/>
        <v>4.5985320565968975</v>
      </c>
      <c r="L12" s="138">
        <f t="shared" si="4"/>
        <v>0.27591192339581383</v>
      </c>
      <c r="M12" s="76" t="s">
        <v>18</v>
      </c>
      <c r="R12" s="4"/>
      <c r="S12" s="1"/>
    </row>
    <row r="13" spans="1:19" ht="13.5" thickBot="1">
      <c r="A13" s="66">
        <v>55</v>
      </c>
      <c r="B13" s="59">
        <f t="shared" si="0"/>
        <v>2.97</v>
      </c>
      <c r="C13" s="15">
        <f t="shared" si="1"/>
        <v>27.697626000000007</v>
      </c>
      <c r="D13" s="13">
        <f t="shared" si="5"/>
        <v>4.807026000000004</v>
      </c>
      <c r="E13" s="15">
        <v>3.9</v>
      </c>
      <c r="F13" s="161">
        <f t="shared" si="6"/>
        <v>0.19999999999999973</v>
      </c>
      <c r="G13" s="15">
        <f t="shared" si="7"/>
        <v>0.04160576622635275</v>
      </c>
      <c r="H13" s="107">
        <v>86</v>
      </c>
      <c r="I13" s="16">
        <f t="shared" si="8"/>
        <v>4</v>
      </c>
      <c r="J13" s="18">
        <f t="shared" si="2"/>
        <v>0.04</v>
      </c>
      <c r="K13" s="31">
        <f t="shared" si="3"/>
        <v>4.160576622635275</v>
      </c>
      <c r="L13" s="116">
        <f t="shared" si="4"/>
        <v>0.166423064905411</v>
      </c>
      <c r="M13" s="162">
        <f>M11^2*M23</f>
        <v>91.56240000000001</v>
      </c>
      <c r="R13" s="4"/>
      <c r="S13" s="1"/>
    </row>
    <row r="14" spans="1:19" ht="12.75">
      <c r="A14" s="66">
        <v>60</v>
      </c>
      <c r="B14" s="59">
        <f t="shared" si="0"/>
        <v>3.24</v>
      </c>
      <c r="C14" s="15">
        <f t="shared" si="1"/>
        <v>32.962464000000004</v>
      </c>
      <c r="D14" s="13">
        <f t="shared" si="5"/>
        <v>5.2648379999999975</v>
      </c>
      <c r="E14" s="15">
        <v>4</v>
      </c>
      <c r="F14" s="161">
        <f t="shared" si="6"/>
        <v>0.10000000000000009</v>
      </c>
      <c r="G14" s="15">
        <f t="shared" si="7"/>
        <v>0.018993936755508933</v>
      </c>
      <c r="H14" s="107">
        <v>89</v>
      </c>
      <c r="I14" s="16">
        <f t="shared" si="8"/>
        <v>3</v>
      </c>
      <c r="J14" s="18">
        <f t="shared" si="2"/>
        <v>0.03</v>
      </c>
      <c r="K14" s="31">
        <f t="shared" si="3"/>
        <v>1.8993936755508933</v>
      </c>
      <c r="L14" s="116">
        <f t="shared" si="4"/>
        <v>0.056981810266526794</v>
      </c>
      <c r="R14" s="4"/>
      <c r="S14" s="1"/>
    </row>
    <row r="15" spans="1:19" ht="13.5" thickBot="1">
      <c r="A15" s="66">
        <v>65</v>
      </c>
      <c r="B15" s="59">
        <f t="shared" si="0"/>
        <v>3.51</v>
      </c>
      <c r="C15" s="15">
        <f t="shared" si="1"/>
        <v>38.685114</v>
      </c>
      <c r="D15" s="13">
        <f t="shared" si="5"/>
        <v>5.7226499999999945</v>
      </c>
      <c r="E15" s="15">
        <v>4.05</v>
      </c>
      <c r="F15" s="161">
        <f t="shared" si="6"/>
        <v>0.04999999999999982</v>
      </c>
      <c r="G15" s="15">
        <f t="shared" si="7"/>
        <v>0.008737210907534074</v>
      </c>
      <c r="H15" s="107">
        <v>91.5</v>
      </c>
      <c r="I15" s="16">
        <f t="shared" si="8"/>
        <v>2.5</v>
      </c>
      <c r="J15" s="18">
        <f t="shared" si="2"/>
        <v>0.025</v>
      </c>
      <c r="K15" s="31">
        <f t="shared" si="3"/>
        <v>0.8737210907534074</v>
      </c>
      <c r="L15" s="116">
        <f t="shared" si="4"/>
        <v>0.021843027268835188</v>
      </c>
      <c r="R15" s="4"/>
      <c r="S15" s="1"/>
    </row>
    <row r="16" spans="1:19" ht="12.75">
      <c r="A16" s="66">
        <v>70</v>
      </c>
      <c r="B16" s="59">
        <f t="shared" si="0"/>
        <v>3.78</v>
      </c>
      <c r="C16" s="15">
        <f t="shared" si="1"/>
        <v>44.865576</v>
      </c>
      <c r="D16" s="13">
        <f t="shared" si="5"/>
        <v>6.180461999999999</v>
      </c>
      <c r="E16" s="15">
        <v>4.1</v>
      </c>
      <c r="F16" s="161">
        <f t="shared" si="6"/>
        <v>0.04999999999999982</v>
      </c>
      <c r="G16" s="15">
        <f t="shared" si="7"/>
        <v>0.00809001009956858</v>
      </c>
      <c r="H16" s="107">
        <v>93.9</v>
      </c>
      <c r="I16" s="16">
        <f t="shared" si="8"/>
        <v>2.4000000000000057</v>
      </c>
      <c r="J16" s="18">
        <f t="shared" si="2"/>
        <v>0.024000000000000056</v>
      </c>
      <c r="K16" s="31">
        <f t="shared" si="3"/>
        <v>0.8090010099568581</v>
      </c>
      <c r="L16" s="116">
        <f t="shared" si="4"/>
        <v>0.01941602423896464</v>
      </c>
      <c r="M16" s="69" t="s">
        <v>14</v>
      </c>
      <c r="R16" s="4"/>
      <c r="S16" s="1"/>
    </row>
    <row r="17" spans="1:19" ht="13.5" thickBot="1">
      <c r="A17" s="145">
        <v>75</v>
      </c>
      <c r="B17" s="146">
        <f t="shared" si="0"/>
        <v>4.05</v>
      </c>
      <c r="C17" s="15">
        <f t="shared" si="1"/>
        <v>51.50385</v>
      </c>
      <c r="D17" s="13">
        <f t="shared" si="5"/>
        <v>6.638274000000003</v>
      </c>
      <c r="E17" s="147">
        <v>4.15</v>
      </c>
      <c r="F17" s="161">
        <f t="shared" si="6"/>
        <v>0.05000000000000071</v>
      </c>
      <c r="G17" s="15">
        <f t="shared" si="7"/>
        <v>0.007532078368563981</v>
      </c>
      <c r="H17" s="148">
        <v>96</v>
      </c>
      <c r="I17" s="149">
        <f t="shared" si="8"/>
        <v>2.0999999999999943</v>
      </c>
      <c r="J17" s="150">
        <f t="shared" si="2"/>
        <v>0.020999999999999942</v>
      </c>
      <c r="K17" s="151">
        <f t="shared" si="3"/>
        <v>0.753207836856398</v>
      </c>
      <c r="L17" s="152">
        <f t="shared" si="4"/>
        <v>0.015817364573984315</v>
      </c>
      <c r="M17" s="70">
        <f>D24</f>
        <v>82.63506600000001</v>
      </c>
      <c r="R17" s="4"/>
      <c r="S17" s="1"/>
    </row>
    <row r="18" spans="1:19" ht="24.75" thickBot="1">
      <c r="A18" s="66">
        <v>80</v>
      </c>
      <c r="B18" s="59">
        <f t="shared" si="0"/>
        <v>4.32</v>
      </c>
      <c r="C18" s="15">
        <f t="shared" si="1"/>
        <v>58.59993600000001</v>
      </c>
      <c r="D18" s="13">
        <f t="shared" si="5"/>
        <v>7.096086000000007</v>
      </c>
      <c r="E18" s="15">
        <v>4.2</v>
      </c>
      <c r="F18" s="161">
        <f t="shared" si="6"/>
        <v>0.04999999999999982</v>
      </c>
      <c r="G18" s="15">
        <f t="shared" si="7"/>
        <v>0.007046137828656498</v>
      </c>
      <c r="H18" s="107">
        <v>97.5</v>
      </c>
      <c r="I18" s="16">
        <f t="shared" si="8"/>
        <v>1.5</v>
      </c>
      <c r="J18" s="18">
        <f t="shared" si="2"/>
        <v>0.015</v>
      </c>
      <c r="K18" s="31">
        <f t="shared" si="3"/>
        <v>0.7046137828656498</v>
      </c>
      <c r="L18" s="116">
        <f t="shared" si="4"/>
        <v>0.010569206742984746</v>
      </c>
      <c r="M18" s="71" t="s">
        <v>17</v>
      </c>
      <c r="R18" s="4"/>
      <c r="S18" s="1"/>
    </row>
    <row r="19" spans="1:19" ht="12.75">
      <c r="A19" s="66">
        <v>85</v>
      </c>
      <c r="B19" s="59">
        <f t="shared" si="0"/>
        <v>4.590000000000001</v>
      </c>
      <c r="C19" s="15">
        <f t="shared" si="1"/>
        <v>66.15383400000003</v>
      </c>
      <c r="D19" s="13">
        <f t="shared" si="5"/>
        <v>7.553898000000025</v>
      </c>
      <c r="E19" s="15">
        <v>4.25</v>
      </c>
      <c r="F19" s="161">
        <f t="shared" si="6"/>
        <v>0.04999999999999982</v>
      </c>
      <c r="G19" s="15">
        <f t="shared" si="7"/>
        <v>0.00661909917237427</v>
      </c>
      <c r="H19" s="107">
        <v>98.5</v>
      </c>
      <c r="I19" s="16">
        <f t="shared" si="8"/>
        <v>1</v>
      </c>
      <c r="J19" s="18">
        <f t="shared" si="2"/>
        <v>0.01</v>
      </c>
      <c r="K19" s="31">
        <f t="shared" si="3"/>
        <v>0.661909917237427</v>
      </c>
      <c r="L19" s="117">
        <f t="shared" si="4"/>
        <v>0.00661909917237427</v>
      </c>
      <c r="R19" s="4"/>
      <c r="S19" s="1"/>
    </row>
    <row r="20" spans="1:19" ht="12.75">
      <c r="A20" s="66">
        <v>90</v>
      </c>
      <c r="B20" s="59">
        <f t="shared" si="0"/>
        <v>4.86</v>
      </c>
      <c r="C20" s="15">
        <f t="shared" si="1"/>
        <v>74.16554400000001</v>
      </c>
      <c r="D20" s="13">
        <f t="shared" si="5"/>
        <v>8.01170999999998</v>
      </c>
      <c r="E20" s="15">
        <v>4.28</v>
      </c>
      <c r="F20" s="161">
        <f t="shared" si="6"/>
        <v>0.03000000000000025</v>
      </c>
      <c r="G20" s="15">
        <f t="shared" si="7"/>
        <v>0.0037445189603717965</v>
      </c>
      <c r="H20" s="107">
        <v>99.3</v>
      </c>
      <c r="I20" s="16">
        <f t="shared" si="8"/>
        <v>0.7999999999999972</v>
      </c>
      <c r="J20" s="18">
        <f t="shared" si="2"/>
        <v>0.007999999999999972</v>
      </c>
      <c r="K20" s="31">
        <f t="shared" si="3"/>
        <v>0.37445189603717965</v>
      </c>
      <c r="L20" s="117">
        <f t="shared" si="4"/>
        <v>0.002995615168297427</v>
      </c>
      <c r="R20" s="4"/>
      <c r="S20" s="1"/>
    </row>
    <row r="21" spans="1:13" ht="13.5" thickBot="1">
      <c r="A21" s="68">
        <v>95</v>
      </c>
      <c r="B21" s="62">
        <f t="shared" si="0"/>
        <v>5.13</v>
      </c>
      <c r="C21" s="63">
        <f t="shared" si="1"/>
        <v>82.63506600000001</v>
      </c>
      <c r="D21" s="49">
        <f t="shared" si="5"/>
        <v>8.469521999999998</v>
      </c>
      <c r="E21" s="63">
        <v>4.3</v>
      </c>
      <c r="F21" s="166">
        <f t="shared" si="6"/>
        <v>0.019999999999999574</v>
      </c>
      <c r="G21" s="167">
        <f t="shared" si="7"/>
        <v>0.0023614083533875442</v>
      </c>
      <c r="H21" s="108">
        <v>99.7</v>
      </c>
      <c r="I21" s="64">
        <f t="shared" si="8"/>
        <v>0.4000000000000057</v>
      </c>
      <c r="J21" s="65">
        <f t="shared" si="2"/>
        <v>0.0040000000000000565</v>
      </c>
      <c r="K21" s="51">
        <f t="shared" si="3"/>
        <v>0.23614083533875443</v>
      </c>
      <c r="L21" s="118">
        <f t="shared" si="4"/>
        <v>0.0009445633413550311</v>
      </c>
      <c r="M21" s="140" t="s">
        <v>6</v>
      </c>
    </row>
    <row r="22" spans="1:12" ht="14.25" thickBot="1" thickTop="1">
      <c r="A22" s="67"/>
      <c r="B22" s="13"/>
      <c r="C22" s="15"/>
      <c r="D22" s="13"/>
      <c r="E22" s="15"/>
      <c r="G22" s="25"/>
      <c r="H22" s="106"/>
      <c r="I22" s="16"/>
      <c r="J22" s="18"/>
      <c r="K22" s="31"/>
      <c r="L22" s="101"/>
    </row>
    <row r="23" spans="4:13" ht="14.25" thickBot="1" thickTop="1">
      <c r="D23" s="168" t="s">
        <v>28</v>
      </c>
      <c r="E23" s="24"/>
      <c r="F23" s="168" t="s">
        <v>32</v>
      </c>
      <c r="G23" s="60"/>
      <c r="H23" s="36"/>
      <c r="I23" s="40"/>
      <c r="J23" s="40"/>
      <c r="K23" s="31"/>
      <c r="M23" s="9">
        <v>3.14</v>
      </c>
    </row>
    <row r="24" spans="4:10" ht="14.25" thickBot="1" thickTop="1">
      <c r="D24" s="169">
        <f>SUM(D3:D21)</f>
        <v>82.63506600000001</v>
      </c>
      <c r="F24" s="169">
        <f>SUM(F3:F21)</f>
        <v>4.3</v>
      </c>
      <c r="G24" s="143"/>
      <c r="I24" s="141"/>
      <c r="J24" s="142"/>
    </row>
    <row r="25" spans="3:13" ht="12.75">
      <c r="C25" s="28"/>
      <c r="J25" s="8"/>
      <c r="M25" s="40">
        <v>100</v>
      </c>
    </row>
    <row r="26" ht="12.75">
      <c r="F26" s="143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pane ySplit="2" topLeftCell="BM3" activePane="bottomLeft" state="frozen"/>
      <selection pane="topLeft" activeCell="H36" sqref="H36"/>
      <selection pane="bottomLeft" activeCell="H36" sqref="H36"/>
    </sheetView>
  </sheetViews>
  <sheetFormatPr defaultColWidth="9.140625" defaultRowHeight="12.75"/>
  <cols>
    <col min="1" max="1" width="10.140625" style="0" customWidth="1"/>
    <col min="2" max="2" width="11.8515625" style="0" customWidth="1"/>
    <col min="3" max="3" width="12.140625" style="0" customWidth="1"/>
    <col min="4" max="4" width="11.140625" style="0" customWidth="1"/>
    <col min="5" max="5" width="13.140625" style="0" customWidth="1"/>
    <col min="6" max="6" width="17.7109375" style="0" customWidth="1"/>
    <col min="7" max="7" width="14.28125" style="0" customWidth="1"/>
    <col min="8" max="8" width="14.00390625" style="0" customWidth="1"/>
    <col min="9" max="9" width="13.140625" style="0" customWidth="1"/>
    <col min="10" max="10" width="19.140625" style="0" customWidth="1"/>
    <col min="11" max="11" width="21.57421875" style="0" customWidth="1"/>
    <col min="12" max="12" width="28.57421875" style="0" customWidth="1"/>
    <col min="13" max="13" width="24.00390625" style="0" customWidth="1"/>
    <col min="14" max="14" width="14.7109375" style="0" customWidth="1"/>
    <col min="15" max="15" width="14.140625" style="0" customWidth="1"/>
    <col min="16" max="16" width="14.57421875" style="0" customWidth="1"/>
  </cols>
  <sheetData>
    <row r="1" spans="1:14" ht="13.5" thickBot="1">
      <c r="A1" s="90">
        <v>1</v>
      </c>
      <c r="B1" s="90">
        <v>2</v>
      </c>
      <c r="C1" s="90">
        <v>3</v>
      </c>
      <c r="D1" s="90">
        <v>4</v>
      </c>
      <c r="E1" s="90">
        <v>5</v>
      </c>
      <c r="F1" s="90">
        <v>6</v>
      </c>
      <c r="G1" s="27">
        <v>7</v>
      </c>
      <c r="H1" s="27">
        <v>8</v>
      </c>
      <c r="I1" s="27">
        <v>9</v>
      </c>
      <c r="J1" s="89">
        <v>10</v>
      </c>
      <c r="K1" s="89">
        <v>11</v>
      </c>
      <c r="L1" s="20"/>
      <c r="M1" s="20"/>
      <c r="N1" s="20"/>
    </row>
    <row r="2" spans="1:19" ht="60.75" thickBot="1">
      <c r="A2" s="91" t="s">
        <v>3</v>
      </c>
      <c r="B2" s="92" t="s">
        <v>2</v>
      </c>
      <c r="C2" s="92" t="s">
        <v>0</v>
      </c>
      <c r="D2" s="92" t="s">
        <v>4</v>
      </c>
      <c r="E2" s="92" t="s">
        <v>24</v>
      </c>
      <c r="F2" s="92" t="s">
        <v>1</v>
      </c>
      <c r="G2" s="93" t="s">
        <v>8</v>
      </c>
      <c r="H2" s="92" t="s">
        <v>21</v>
      </c>
      <c r="I2" s="92" t="s">
        <v>22</v>
      </c>
      <c r="J2" s="92" t="s">
        <v>23</v>
      </c>
      <c r="K2" s="94" t="s">
        <v>9</v>
      </c>
      <c r="R2" s="2"/>
      <c r="S2" s="2"/>
    </row>
    <row r="3" spans="1:19" ht="14.25" customHeight="1" thickTop="1">
      <c r="A3" s="37">
        <v>1</v>
      </c>
      <c r="B3" s="54">
        <f aca="true" t="shared" si="0" ref="B3:B16">($L$11*A3)/100</f>
        <v>0.36</v>
      </c>
      <c r="C3" s="3">
        <f aca="true" t="shared" si="1" ref="C3:C16">$L$21*B3^2</f>
        <v>0.406944</v>
      </c>
      <c r="D3" s="13">
        <f>C3</f>
        <v>0.406944</v>
      </c>
      <c r="E3" s="10">
        <v>0.72</v>
      </c>
      <c r="F3" s="109">
        <v>1</v>
      </c>
      <c r="G3" s="111">
        <v>2</v>
      </c>
      <c r="H3" s="57">
        <f>G3</f>
        <v>2</v>
      </c>
      <c r="I3" s="23">
        <f aca="true" t="shared" si="2" ref="I3:I16">H3/100</f>
        <v>0.02</v>
      </c>
      <c r="J3" s="31">
        <f aca="true" t="shared" si="3" ref="J3:J16">F3*100</f>
        <v>100</v>
      </c>
      <c r="K3" s="116">
        <f aca="true" t="shared" si="4" ref="K3:K16">I3*J3</f>
        <v>2</v>
      </c>
      <c r="L3" s="34" t="s">
        <v>5</v>
      </c>
      <c r="R3" s="4"/>
      <c r="S3" s="3"/>
    </row>
    <row r="4" spans="1:19" ht="13.5" thickBot="1">
      <c r="A4" s="37">
        <v>2</v>
      </c>
      <c r="B4" s="54">
        <f t="shared" si="0"/>
        <v>0.72</v>
      </c>
      <c r="C4" s="41">
        <f t="shared" si="1"/>
        <v>1.627776</v>
      </c>
      <c r="D4" s="13">
        <f aca="true" t="shared" si="5" ref="D4:D16">C4-C3</f>
        <v>1.220832</v>
      </c>
      <c r="E4" s="40">
        <v>0.68</v>
      </c>
      <c r="F4" s="12">
        <f aca="true" t="shared" si="6" ref="F4:F16">E4/D4</f>
        <v>0.5569971953552988</v>
      </c>
      <c r="G4" s="112">
        <v>4</v>
      </c>
      <c r="H4" s="57">
        <f aca="true" t="shared" si="7" ref="H4:H16">G4-G3</f>
        <v>2</v>
      </c>
      <c r="I4" s="23">
        <f t="shared" si="2"/>
        <v>0.02</v>
      </c>
      <c r="J4" s="31">
        <f t="shared" si="3"/>
        <v>55.69971953552988</v>
      </c>
      <c r="K4" s="116">
        <f t="shared" si="4"/>
        <v>1.1139943907105976</v>
      </c>
      <c r="L4" s="81">
        <f>SUM(K3:K16)</f>
        <v>4.66055142823969</v>
      </c>
      <c r="R4" s="4"/>
      <c r="S4" s="3"/>
    </row>
    <row r="5" spans="1:19" ht="14.25" thickBot="1" thickTop="1">
      <c r="A5" s="37">
        <v>3</v>
      </c>
      <c r="B5" s="54">
        <f t="shared" si="0"/>
        <v>1.08</v>
      </c>
      <c r="C5" s="41">
        <f t="shared" si="1"/>
        <v>3.6624960000000004</v>
      </c>
      <c r="D5" s="13">
        <f t="shared" si="5"/>
        <v>2.0347200000000005</v>
      </c>
      <c r="E5" s="40">
        <v>0.6</v>
      </c>
      <c r="F5" s="12">
        <f t="shared" si="6"/>
        <v>0.29488086812927566</v>
      </c>
      <c r="G5" s="112">
        <v>6</v>
      </c>
      <c r="H5" s="57">
        <f t="shared" si="7"/>
        <v>2</v>
      </c>
      <c r="I5" s="23">
        <f t="shared" si="2"/>
        <v>0.02</v>
      </c>
      <c r="J5" s="31">
        <f t="shared" si="3"/>
        <v>29.488086812927566</v>
      </c>
      <c r="K5" s="116">
        <f t="shared" si="4"/>
        <v>0.5897617362585513</v>
      </c>
      <c r="R5" s="4"/>
      <c r="S5" s="3"/>
    </row>
    <row r="6" spans="1:19" ht="13.5" thickTop="1">
      <c r="A6" s="37">
        <v>4</v>
      </c>
      <c r="B6" s="54">
        <f t="shared" si="0"/>
        <v>1.44</v>
      </c>
      <c r="C6" s="41">
        <f t="shared" si="1"/>
        <v>6.511104</v>
      </c>
      <c r="D6" s="13">
        <f t="shared" si="5"/>
        <v>2.848607999999999</v>
      </c>
      <c r="E6" s="40">
        <v>0.4</v>
      </c>
      <c r="F6" s="12">
        <f t="shared" si="6"/>
        <v>0.1404194610139409</v>
      </c>
      <c r="G6" s="112">
        <v>8</v>
      </c>
      <c r="H6" s="57">
        <f t="shared" si="7"/>
        <v>2</v>
      </c>
      <c r="I6" s="23">
        <f t="shared" si="2"/>
        <v>0.02</v>
      </c>
      <c r="J6" s="31">
        <f t="shared" si="3"/>
        <v>14.04194610139409</v>
      </c>
      <c r="K6" s="116">
        <f t="shared" si="4"/>
        <v>0.2808389220278818</v>
      </c>
      <c r="L6" s="155" t="s">
        <v>27</v>
      </c>
      <c r="R6" s="4"/>
      <c r="S6" s="3"/>
    </row>
    <row r="7" spans="1:19" ht="13.5" thickBot="1">
      <c r="A7" s="37">
        <v>5</v>
      </c>
      <c r="B7" s="54">
        <f t="shared" si="0"/>
        <v>1.8</v>
      </c>
      <c r="C7" s="41">
        <f t="shared" si="1"/>
        <v>10.1736</v>
      </c>
      <c r="D7" s="13">
        <f t="shared" si="5"/>
        <v>3.662496000000001</v>
      </c>
      <c r="E7" s="40">
        <v>0.3</v>
      </c>
      <c r="F7" s="12">
        <f t="shared" si="6"/>
        <v>0.08191135225813213</v>
      </c>
      <c r="G7" s="112">
        <v>10</v>
      </c>
      <c r="H7" s="57">
        <f t="shared" si="7"/>
        <v>2</v>
      </c>
      <c r="I7" s="23">
        <f t="shared" si="2"/>
        <v>0.02</v>
      </c>
      <c r="J7" s="31">
        <f t="shared" si="3"/>
        <v>8.191135225813213</v>
      </c>
      <c r="K7" s="116">
        <f t="shared" si="4"/>
        <v>0.16382270451626427</v>
      </c>
      <c r="L7" s="156">
        <f>L23/L4</f>
        <v>21.456688449797973</v>
      </c>
      <c r="R7" s="7"/>
      <c r="S7" s="5"/>
    </row>
    <row r="8" spans="1:19" s="6" customFormat="1" ht="13.5" thickTop="1">
      <c r="A8" s="37">
        <v>6</v>
      </c>
      <c r="B8" s="54">
        <f t="shared" si="0"/>
        <v>2.16</v>
      </c>
      <c r="C8" s="41">
        <f t="shared" si="1"/>
        <v>14.649984000000002</v>
      </c>
      <c r="D8" s="13">
        <f t="shared" si="5"/>
        <v>4.476384000000001</v>
      </c>
      <c r="E8" s="42">
        <v>0.3</v>
      </c>
      <c r="F8" s="12">
        <f t="shared" si="6"/>
        <v>0.06701837912028993</v>
      </c>
      <c r="G8" s="112">
        <v>12</v>
      </c>
      <c r="H8" s="57">
        <f t="shared" si="7"/>
        <v>2</v>
      </c>
      <c r="I8" s="23">
        <f t="shared" si="2"/>
        <v>0.02</v>
      </c>
      <c r="J8" s="31">
        <f t="shared" si="3"/>
        <v>6.701837912028993</v>
      </c>
      <c r="K8" s="116">
        <f t="shared" si="4"/>
        <v>0.13403675824057987</v>
      </c>
      <c r="N8"/>
      <c r="R8" s="4"/>
      <c r="S8" s="3"/>
    </row>
    <row r="9" spans="1:19" s="6" customFormat="1" ht="13.5" thickBot="1">
      <c r="A9" s="37">
        <v>7</v>
      </c>
      <c r="B9" s="54">
        <f t="shared" si="0"/>
        <v>2.52</v>
      </c>
      <c r="C9" s="41">
        <f t="shared" si="1"/>
        <v>19.940256</v>
      </c>
      <c r="D9" s="13">
        <f t="shared" si="5"/>
        <v>5.290272</v>
      </c>
      <c r="E9" s="42">
        <v>0.2</v>
      </c>
      <c r="F9" s="12">
        <f t="shared" si="6"/>
        <v>0.03780523950375331</v>
      </c>
      <c r="G9" s="112">
        <v>14</v>
      </c>
      <c r="H9" s="57">
        <f t="shared" si="7"/>
        <v>2</v>
      </c>
      <c r="I9" s="23">
        <f t="shared" si="2"/>
        <v>0.02</v>
      </c>
      <c r="J9" s="31">
        <f t="shared" si="3"/>
        <v>3.780523950375331</v>
      </c>
      <c r="K9" s="116">
        <f t="shared" si="4"/>
        <v>0.07561047900750661</v>
      </c>
      <c r="N9"/>
      <c r="R9" s="7"/>
      <c r="S9" s="5"/>
    </row>
    <row r="10" spans="1:19" ht="12.75">
      <c r="A10" s="37">
        <v>8</v>
      </c>
      <c r="B10" s="54">
        <f t="shared" si="0"/>
        <v>2.88</v>
      </c>
      <c r="C10" s="41">
        <f t="shared" si="1"/>
        <v>26.044416</v>
      </c>
      <c r="D10" s="13">
        <f t="shared" si="5"/>
        <v>6.104159999999997</v>
      </c>
      <c r="E10" s="40">
        <v>0.2</v>
      </c>
      <c r="F10" s="12">
        <f t="shared" si="6"/>
        <v>0.032764540903252884</v>
      </c>
      <c r="G10" s="112">
        <v>16</v>
      </c>
      <c r="H10" s="57">
        <f t="shared" si="7"/>
        <v>2</v>
      </c>
      <c r="I10" s="23">
        <f t="shared" si="2"/>
        <v>0.02</v>
      </c>
      <c r="J10" s="31">
        <f t="shared" si="3"/>
        <v>3.2764540903252883</v>
      </c>
      <c r="K10" s="116">
        <f t="shared" si="4"/>
        <v>0.06552908180650577</v>
      </c>
      <c r="L10" s="73" t="s">
        <v>12</v>
      </c>
      <c r="R10" s="4"/>
      <c r="S10" s="3"/>
    </row>
    <row r="11" spans="1:19" ht="12.75">
      <c r="A11" s="37">
        <v>9</v>
      </c>
      <c r="B11" s="54">
        <f t="shared" si="0"/>
        <v>3.24</v>
      </c>
      <c r="C11" s="41">
        <f t="shared" si="1"/>
        <v>32.962464000000004</v>
      </c>
      <c r="D11" s="13">
        <f t="shared" si="5"/>
        <v>6.918048000000006</v>
      </c>
      <c r="E11" s="40">
        <v>0.2</v>
      </c>
      <c r="F11" s="12">
        <f t="shared" si="6"/>
        <v>0.028909889032281914</v>
      </c>
      <c r="G11" s="112">
        <v>18</v>
      </c>
      <c r="H11" s="57">
        <f t="shared" si="7"/>
        <v>2</v>
      </c>
      <c r="I11" s="23">
        <f t="shared" si="2"/>
        <v>0.02</v>
      </c>
      <c r="J11" s="31">
        <f t="shared" si="3"/>
        <v>2.8909889032281915</v>
      </c>
      <c r="K11" s="116">
        <f t="shared" si="4"/>
        <v>0.05781977806456383</v>
      </c>
      <c r="L11" s="72">
        <v>36</v>
      </c>
      <c r="R11" s="4"/>
      <c r="S11" s="1"/>
    </row>
    <row r="12" spans="1:19" ht="12.75">
      <c r="A12" s="37">
        <v>10</v>
      </c>
      <c r="B12" s="54">
        <f t="shared" si="0"/>
        <v>3.6</v>
      </c>
      <c r="C12" s="41">
        <f t="shared" si="1"/>
        <v>40.6944</v>
      </c>
      <c r="D12" s="13">
        <f t="shared" si="5"/>
        <v>7.7319359999999975</v>
      </c>
      <c r="E12" s="40">
        <v>0.2</v>
      </c>
      <c r="F12" s="12">
        <f t="shared" si="6"/>
        <v>0.025866742818357533</v>
      </c>
      <c r="G12" s="112">
        <v>20</v>
      </c>
      <c r="H12" s="57">
        <f t="shared" si="7"/>
        <v>2</v>
      </c>
      <c r="I12" s="23">
        <f t="shared" si="2"/>
        <v>0.02</v>
      </c>
      <c r="J12" s="31">
        <f t="shared" si="3"/>
        <v>2.5866742818357533</v>
      </c>
      <c r="K12" s="116">
        <f t="shared" si="4"/>
        <v>0.051733485636715065</v>
      </c>
      <c r="L12" s="76" t="s">
        <v>13</v>
      </c>
      <c r="R12" s="4"/>
      <c r="S12" s="1"/>
    </row>
    <row r="13" spans="1:19" ht="13.5" thickBot="1">
      <c r="A13" s="37">
        <v>11</v>
      </c>
      <c r="B13" s="54">
        <f t="shared" si="0"/>
        <v>3.96</v>
      </c>
      <c r="C13" s="41">
        <f t="shared" si="1"/>
        <v>49.240224</v>
      </c>
      <c r="D13" s="13">
        <f t="shared" si="5"/>
        <v>8.545823999999996</v>
      </c>
      <c r="E13" s="40">
        <v>0.2</v>
      </c>
      <c r="F13" s="12">
        <f t="shared" si="6"/>
        <v>0.023403243502323486</v>
      </c>
      <c r="G13" s="112">
        <v>22</v>
      </c>
      <c r="H13" s="57">
        <f t="shared" si="7"/>
        <v>2</v>
      </c>
      <c r="I13" s="23">
        <f t="shared" si="2"/>
        <v>0.02</v>
      </c>
      <c r="J13" s="31">
        <f t="shared" si="3"/>
        <v>2.3403243502323487</v>
      </c>
      <c r="K13" s="116">
        <f t="shared" si="4"/>
        <v>0.04680648700464698</v>
      </c>
      <c r="L13" s="77">
        <f>L11^2*L21</f>
        <v>4069.44</v>
      </c>
      <c r="R13" s="4"/>
      <c r="S13" s="1"/>
    </row>
    <row r="14" spans="1:19" ht="12.75">
      <c r="A14" s="37">
        <v>12</v>
      </c>
      <c r="B14" s="54">
        <f t="shared" si="0"/>
        <v>4.32</v>
      </c>
      <c r="C14" s="41">
        <f t="shared" si="1"/>
        <v>58.59993600000001</v>
      </c>
      <c r="D14" s="13">
        <f t="shared" si="5"/>
        <v>9.359712000000009</v>
      </c>
      <c r="E14" s="40">
        <v>0.2</v>
      </c>
      <c r="F14" s="12">
        <f t="shared" si="6"/>
        <v>0.0213681788499475</v>
      </c>
      <c r="G14" s="112">
        <v>24</v>
      </c>
      <c r="H14" s="57">
        <f t="shared" si="7"/>
        <v>2</v>
      </c>
      <c r="I14" s="23">
        <f t="shared" si="2"/>
        <v>0.02</v>
      </c>
      <c r="J14" s="31">
        <f t="shared" si="3"/>
        <v>2.13681788499475</v>
      </c>
      <c r="K14" s="116">
        <f t="shared" si="4"/>
        <v>0.042736357699895006</v>
      </c>
      <c r="R14" s="4"/>
      <c r="S14" s="1"/>
    </row>
    <row r="15" spans="1:19" ht="12.75">
      <c r="A15" s="37">
        <v>13</v>
      </c>
      <c r="B15" s="54">
        <f t="shared" si="0"/>
        <v>4.68</v>
      </c>
      <c r="C15" s="41">
        <f t="shared" si="1"/>
        <v>68.773536</v>
      </c>
      <c r="D15" s="13">
        <f t="shared" si="5"/>
        <v>10.173599999999986</v>
      </c>
      <c r="E15" s="40">
        <v>0.1</v>
      </c>
      <c r="F15" s="12">
        <f t="shared" si="6"/>
        <v>0.009829362270975873</v>
      </c>
      <c r="G15" s="112">
        <v>26</v>
      </c>
      <c r="H15" s="57">
        <f t="shared" si="7"/>
        <v>2</v>
      </c>
      <c r="I15" s="23">
        <f t="shared" si="2"/>
        <v>0.02</v>
      </c>
      <c r="J15" s="31">
        <f t="shared" si="3"/>
        <v>0.9829362270975873</v>
      </c>
      <c r="K15" s="116">
        <f t="shared" si="4"/>
        <v>0.019658724541951746</v>
      </c>
      <c r="R15" s="4"/>
      <c r="S15" s="1"/>
    </row>
    <row r="16" spans="1:19" ht="13.5" thickBot="1">
      <c r="A16" s="47">
        <v>14</v>
      </c>
      <c r="B16" s="55">
        <f t="shared" si="0"/>
        <v>5.04</v>
      </c>
      <c r="C16" s="48">
        <f t="shared" si="1"/>
        <v>79.761024</v>
      </c>
      <c r="D16" s="49">
        <f t="shared" si="5"/>
        <v>10.987488000000013</v>
      </c>
      <c r="E16" s="56">
        <v>0.1</v>
      </c>
      <c r="F16" s="110">
        <f t="shared" si="6"/>
        <v>0.009101261362014675</v>
      </c>
      <c r="G16" s="113">
        <v>28</v>
      </c>
      <c r="H16" s="58">
        <f t="shared" si="7"/>
        <v>2</v>
      </c>
      <c r="I16" s="50">
        <f t="shared" si="2"/>
        <v>0.02</v>
      </c>
      <c r="J16" s="51">
        <f t="shared" si="3"/>
        <v>0.9101261362014674</v>
      </c>
      <c r="K16" s="119">
        <f t="shared" si="4"/>
        <v>0.01820252272402935</v>
      </c>
      <c r="L16" s="140" t="s">
        <v>6</v>
      </c>
      <c r="M16" s="52"/>
      <c r="R16" s="4"/>
      <c r="S16" s="1"/>
    </row>
    <row r="17" spans="1:19" ht="14.25" thickBot="1" thickTop="1">
      <c r="A17" s="37"/>
      <c r="B17" s="3"/>
      <c r="C17" s="41"/>
      <c r="D17" s="53" t="s">
        <v>7</v>
      </c>
      <c r="E17" s="85">
        <f>SUM(E3:E16)</f>
        <v>4.3999999999999995</v>
      </c>
      <c r="G17" s="39"/>
      <c r="J17" s="31"/>
      <c r="K17" s="30"/>
      <c r="R17" s="4"/>
      <c r="S17" s="1"/>
    </row>
    <row r="18" spans="1:19" ht="14.25" thickBot="1" thickTop="1">
      <c r="A18" s="37"/>
      <c r="B18" s="3"/>
      <c r="C18" s="41"/>
      <c r="G18" s="39"/>
      <c r="J18" s="31"/>
      <c r="K18" s="30"/>
      <c r="L18" s="12"/>
      <c r="R18" s="4"/>
      <c r="S18" s="1"/>
    </row>
    <row r="19" spans="1:19" ht="14.25" thickBot="1" thickTop="1">
      <c r="A19" s="37"/>
      <c r="C19" s="41"/>
      <c r="E19" s="40"/>
      <c r="F19" s="86" t="s">
        <v>19</v>
      </c>
      <c r="G19" s="39"/>
      <c r="H19" s="40" t="s">
        <v>26</v>
      </c>
      <c r="I19" s="40" t="s">
        <v>26</v>
      </c>
      <c r="J19" s="31"/>
      <c r="K19" s="30"/>
      <c r="R19" s="4"/>
      <c r="S19" s="1"/>
    </row>
    <row r="20" spans="1:19" ht="14.25" thickBot="1" thickTop="1">
      <c r="A20" s="37"/>
      <c r="B20" s="3"/>
      <c r="E20" s="40"/>
      <c r="F20" s="87">
        <f>AVERAGE(F3:F16)*100</f>
        <v>16.644826529427466</v>
      </c>
      <c r="G20" s="39"/>
      <c r="H20" s="139">
        <f>SUM(H3:H16)</f>
        <v>28</v>
      </c>
      <c r="I20" s="23">
        <f>H20/100</f>
        <v>0.28</v>
      </c>
      <c r="K20" s="33" t="s">
        <v>25</v>
      </c>
      <c r="R20" s="4"/>
      <c r="S20" s="1"/>
    </row>
    <row r="21" spans="1:12" ht="14.25" thickBot="1" thickTop="1">
      <c r="A21" s="37"/>
      <c r="B21" s="3"/>
      <c r="C21" s="41"/>
      <c r="D21" s="13"/>
      <c r="E21" s="40"/>
      <c r="G21" s="39"/>
      <c r="H21" s="39"/>
      <c r="I21" s="23"/>
      <c r="K21" s="29" t="s">
        <v>15</v>
      </c>
      <c r="L21" s="9">
        <v>3.14</v>
      </c>
    </row>
    <row r="22" spans="1:11" ht="13.5" thickTop="1">
      <c r="A22" s="38"/>
      <c r="B22" s="3"/>
      <c r="C22" s="41"/>
      <c r="D22" s="13"/>
      <c r="E22" s="40"/>
      <c r="F22" s="84" t="s">
        <v>20</v>
      </c>
      <c r="G22" s="23"/>
      <c r="H22" s="39"/>
      <c r="I22" s="23"/>
      <c r="J22" s="31"/>
      <c r="K22" s="30"/>
    </row>
    <row r="23" spans="1:12" ht="13.5" thickBot="1">
      <c r="A23" s="37"/>
      <c r="B23" s="3"/>
      <c r="E23" s="40"/>
      <c r="F23" s="83">
        <f>F20*I20</f>
        <v>4.660551428239691</v>
      </c>
      <c r="G23" s="23"/>
      <c r="H23" s="39"/>
      <c r="I23" s="23"/>
      <c r="J23" s="31"/>
      <c r="K23" s="30"/>
      <c r="L23" s="10">
        <v>100</v>
      </c>
    </row>
    <row r="24" spans="1:11" ht="13.5" thickTop="1">
      <c r="A24" s="37"/>
      <c r="B24" s="3"/>
      <c r="C24" s="41"/>
      <c r="D24" s="13"/>
      <c r="E24" s="40"/>
      <c r="F24" s="39"/>
      <c r="G24" s="39"/>
      <c r="H24" s="39"/>
      <c r="I24" s="23"/>
      <c r="J24" s="31"/>
      <c r="K24" s="30"/>
    </row>
    <row r="26" ht="16.5" customHeight="1">
      <c r="S26" s="82"/>
    </row>
    <row r="32" ht="17.25" customHeight="1"/>
    <row r="33" ht="19.5" customHeight="1"/>
    <row r="34" ht="18" customHeight="1"/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pane ySplit="2" topLeftCell="BM3" activePane="bottomLeft" state="frozen"/>
      <selection pane="topLeft" activeCell="H36" sqref="H36"/>
      <selection pane="bottomLeft" activeCell="H36" sqref="H36"/>
    </sheetView>
  </sheetViews>
  <sheetFormatPr defaultColWidth="9.140625" defaultRowHeight="12.75"/>
  <cols>
    <col min="1" max="1" width="10.140625" style="0" customWidth="1"/>
    <col min="2" max="2" width="11.8515625" style="0" customWidth="1"/>
    <col min="3" max="3" width="12.140625" style="0" customWidth="1"/>
    <col min="4" max="4" width="11.140625" style="0" customWidth="1"/>
    <col min="5" max="5" width="13.140625" style="0" customWidth="1"/>
    <col min="6" max="6" width="17.7109375" style="0" customWidth="1"/>
    <col min="7" max="7" width="14.28125" style="0" customWidth="1"/>
    <col min="8" max="8" width="14.00390625" style="0" customWidth="1"/>
    <col min="9" max="9" width="13.140625" style="0" customWidth="1"/>
    <col min="10" max="10" width="19.140625" style="0" customWidth="1"/>
    <col min="11" max="11" width="21.57421875" style="0" customWidth="1"/>
    <col min="12" max="12" width="28.57421875" style="0" customWidth="1"/>
    <col min="13" max="13" width="24.00390625" style="0" customWidth="1"/>
    <col min="14" max="14" width="14.7109375" style="0" customWidth="1"/>
    <col min="15" max="15" width="14.140625" style="0" customWidth="1"/>
    <col min="16" max="16" width="14.57421875" style="0" customWidth="1"/>
  </cols>
  <sheetData>
    <row r="1" spans="1:14" ht="13.5" thickBot="1">
      <c r="A1" s="90">
        <v>1</v>
      </c>
      <c r="B1" s="90">
        <v>2</v>
      </c>
      <c r="C1" s="90">
        <v>3</v>
      </c>
      <c r="D1" s="90">
        <v>4</v>
      </c>
      <c r="E1" s="90">
        <v>5</v>
      </c>
      <c r="F1" s="90">
        <v>6</v>
      </c>
      <c r="G1" s="27">
        <v>7</v>
      </c>
      <c r="H1" s="27">
        <v>8</v>
      </c>
      <c r="I1" s="27">
        <v>9</v>
      </c>
      <c r="J1" s="89">
        <v>10</v>
      </c>
      <c r="K1" s="89">
        <v>11</v>
      </c>
      <c r="L1" s="20"/>
      <c r="M1" s="20"/>
      <c r="N1" s="20"/>
    </row>
    <row r="2" spans="1:19" ht="60.75" thickBot="1">
      <c r="A2" s="91" t="s">
        <v>3</v>
      </c>
      <c r="B2" s="92" t="s">
        <v>2</v>
      </c>
      <c r="C2" s="92" t="s">
        <v>0</v>
      </c>
      <c r="D2" s="92" t="s">
        <v>4</v>
      </c>
      <c r="E2" s="92" t="s">
        <v>24</v>
      </c>
      <c r="F2" s="92" t="s">
        <v>1</v>
      </c>
      <c r="G2" s="93" t="s">
        <v>8</v>
      </c>
      <c r="H2" s="92" t="s">
        <v>21</v>
      </c>
      <c r="I2" s="92" t="s">
        <v>22</v>
      </c>
      <c r="J2" s="92" t="s">
        <v>23</v>
      </c>
      <c r="K2" s="94" t="s">
        <v>9</v>
      </c>
      <c r="R2" s="2"/>
      <c r="S2" s="2"/>
    </row>
    <row r="3" spans="1:19" ht="14.25" customHeight="1" thickTop="1">
      <c r="A3" s="37">
        <v>1</v>
      </c>
      <c r="B3" s="54">
        <f aca="true" t="shared" si="0" ref="B3:B16">($L$11*A3)/100</f>
        <v>0.36</v>
      </c>
      <c r="C3" s="3">
        <f aca="true" t="shared" si="1" ref="C3:C16">$L$21*B3^2</f>
        <v>0.406944</v>
      </c>
      <c r="D3" s="13">
        <f>C3</f>
        <v>0.406944</v>
      </c>
      <c r="E3" s="10">
        <v>0.72</v>
      </c>
      <c r="F3" s="109">
        <v>1</v>
      </c>
      <c r="G3" s="111">
        <v>2</v>
      </c>
      <c r="H3" s="57">
        <f>G3</f>
        <v>2</v>
      </c>
      <c r="I3" s="23">
        <f aca="true" t="shared" si="2" ref="I3:I16">H3/100</f>
        <v>0.02</v>
      </c>
      <c r="J3" s="31">
        <f aca="true" t="shared" si="3" ref="J3:J16">F3*100</f>
        <v>100</v>
      </c>
      <c r="K3" s="116">
        <f aca="true" t="shared" si="4" ref="K3:K16">I3*J3</f>
        <v>2</v>
      </c>
      <c r="L3" s="34" t="s">
        <v>5</v>
      </c>
      <c r="R3" s="4"/>
      <c r="S3" s="3"/>
    </row>
    <row r="4" spans="1:19" ht="13.5" thickBot="1">
      <c r="A4" s="37">
        <v>2</v>
      </c>
      <c r="B4" s="54">
        <f t="shared" si="0"/>
        <v>0.72</v>
      </c>
      <c r="C4" s="41">
        <f t="shared" si="1"/>
        <v>1.627776</v>
      </c>
      <c r="D4" s="13">
        <f aca="true" t="shared" si="5" ref="D4:D16">C4-C3</f>
        <v>1.220832</v>
      </c>
      <c r="E4" s="40">
        <v>0.68</v>
      </c>
      <c r="F4" s="12">
        <f aca="true" t="shared" si="6" ref="F4:F16">E4/D4</f>
        <v>0.5569971953552988</v>
      </c>
      <c r="G4" s="112">
        <v>4</v>
      </c>
      <c r="H4" s="57">
        <f aca="true" t="shared" si="7" ref="H4:H16">G4-G3</f>
        <v>2</v>
      </c>
      <c r="I4" s="23">
        <f t="shared" si="2"/>
        <v>0.02</v>
      </c>
      <c r="J4" s="31">
        <f t="shared" si="3"/>
        <v>55.69971953552988</v>
      </c>
      <c r="K4" s="116">
        <f t="shared" si="4"/>
        <v>1.1139943907105976</v>
      </c>
      <c r="L4" s="81">
        <f>SUM(K3:K16)</f>
        <v>4.66055142823969</v>
      </c>
      <c r="R4" s="4"/>
      <c r="S4" s="3"/>
    </row>
    <row r="5" spans="1:19" ht="14.25" thickBot="1" thickTop="1">
      <c r="A5" s="37">
        <v>3</v>
      </c>
      <c r="B5" s="54">
        <f t="shared" si="0"/>
        <v>1.08</v>
      </c>
      <c r="C5" s="41">
        <f t="shared" si="1"/>
        <v>3.6624960000000004</v>
      </c>
      <c r="D5" s="13">
        <f t="shared" si="5"/>
        <v>2.0347200000000005</v>
      </c>
      <c r="E5" s="40">
        <v>0.6</v>
      </c>
      <c r="F5" s="12">
        <f t="shared" si="6"/>
        <v>0.29488086812927566</v>
      </c>
      <c r="G5" s="112">
        <v>6</v>
      </c>
      <c r="H5" s="57">
        <f t="shared" si="7"/>
        <v>2</v>
      </c>
      <c r="I5" s="23">
        <f t="shared" si="2"/>
        <v>0.02</v>
      </c>
      <c r="J5" s="31">
        <f t="shared" si="3"/>
        <v>29.488086812927566</v>
      </c>
      <c r="K5" s="116">
        <f t="shared" si="4"/>
        <v>0.5897617362585513</v>
      </c>
      <c r="R5" s="4"/>
      <c r="S5" s="3"/>
    </row>
    <row r="6" spans="1:19" ht="13.5" thickTop="1">
      <c r="A6" s="37">
        <v>4</v>
      </c>
      <c r="B6" s="54">
        <f t="shared" si="0"/>
        <v>1.44</v>
      </c>
      <c r="C6" s="41">
        <f t="shared" si="1"/>
        <v>6.511104</v>
      </c>
      <c r="D6" s="13">
        <f t="shared" si="5"/>
        <v>2.848607999999999</v>
      </c>
      <c r="E6" s="40">
        <v>0.4</v>
      </c>
      <c r="F6" s="12">
        <f t="shared" si="6"/>
        <v>0.1404194610139409</v>
      </c>
      <c r="G6" s="112">
        <v>8</v>
      </c>
      <c r="H6" s="57">
        <f t="shared" si="7"/>
        <v>2</v>
      </c>
      <c r="I6" s="23">
        <f t="shared" si="2"/>
        <v>0.02</v>
      </c>
      <c r="J6" s="31">
        <f t="shared" si="3"/>
        <v>14.04194610139409</v>
      </c>
      <c r="K6" s="116">
        <f t="shared" si="4"/>
        <v>0.2808389220278818</v>
      </c>
      <c r="L6" s="155" t="s">
        <v>27</v>
      </c>
      <c r="R6" s="4"/>
      <c r="S6" s="3"/>
    </row>
    <row r="7" spans="1:19" ht="13.5" thickBot="1">
      <c r="A7" s="37">
        <v>5</v>
      </c>
      <c r="B7" s="54">
        <f t="shared" si="0"/>
        <v>1.8</v>
      </c>
      <c r="C7" s="41">
        <f t="shared" si="1"/>
        <v>10.1736</v>
      </c>
      <c r="D7" s="13">
        <f t="shared" si="5"/>
        <v>3.662496000000001</v>
      </c>
      <c r="E7" s="40">
        <v>0.3</v>
      </c>
      <c r="F7" s="12">
        <f t="shared" si="6"/>
        <v>0.08191135225813213</v>
      </c>
      <c r="G7" s="112">
        <v>10</v>
      </c>
      <c r="H7" s="57">
        <f t="shared" si="7"/>
        <v>2</v>
      </c>
      <c r="I7" s="23">
        <f t="shared" si="2"/>
        <v>0.02</v>
      </c>
      <c r="J7" s="31">
        <f t="shared" si="3"/>
        <v>8.191135225813213</v>
      </c>
      <c r="K7" s="116">
        <f t="shared" si="4"/>
        <v>0.16382270451626427</v>
      </c>
      <c r="L7" s="156">
        <f>L23/L4</f>
        <v>21.456688449797973</v>
      </c>
      <c r="R7" s="7"/>
      <c r="S7" s="5"/>
    </row>
    <row r="8" spans="1:19" s="6" customFormat="1" ht="13.5" thickTop="1">
      <c r="A8" s="37">
        <v>6</v>
      </c>
      <c r="B8" s="54">
        <f t="shared" si="0"/>
        <v>2.16</v>
      </c>
      <c r="C8" s="41">
        <f t="shared" si="1"/>
        <v>14.649984000000002</v>
      </c>
      <c r="D8" s="13">
        <f t="shared" si="5"/>
        <v>4.476384000000001</v>
      </c>
      <c r="E8" s="42">
        <v>0.3</v>
      </c>
      <c r="F8" s="12">
        <f t="shared" si="6"/>
        <v>0.06701837912028993</v>
      </c>
      <c r="G8" s="112">
        <v>12</v>
      </c>
      <c r="H8" s="57">
        <f t="shared" si="7"/>
        <v>2</v>
      </c>
      <c r="I8" s="23">
        <f t="shared" si="2"/>
        <v>0.02</v>
      </c>
      <c r="J8" s="31">
        <f t="shared" si="3"/>
        <v>6.701837912028993</v>
      </c>
      <c r="K8" s="116">
        <f t="shared" si="4"/>
        <v>0.13403675824057987</v>
      </c>
      <c r="N8"/>
      <c r="R8" s="4"/>
      <c r="S8" s="3"/>
    </row>
    <row r="9" spans="1:19" s="6" customFormat="1" ht="13.5" thickBot="1">
      <c r="A9" s="37">
        <v>7</v>
      </c>
      <c r="B9" s="54">
        <f t="shared" si="0"/>
        <v>2.52</v>
      </c>
      <c r="C9" s="41">
        <f t="shared" si="1"/>
        <v>19.940256</v>
      </c>
      <c r="D9" s="13">
        <f t="shared" si="5"/>
        <v>5.290272</v>
      </c>
      <c r="E9" s="42">
        <v>0.2</v>
      </c>
      <c r="F9" s="12">
        <f t="shared" si="6"/>
        <v>0.03780523950375331</v>
      </c>
      <c r="G9" s="112">
        <v>14</v>
      </c>
      <c r="H9" s="57">
        <f t="shared" si="7"/>
        <v>2</v>
      </c>
      <c r="I9" s="23">
        <f t="shared" si="2"/>
        <v>0.02</v>
      </c>
      <c r="J9" s="31">
        <f t="shared" si="3"/>
        <v>3.780523950375331</v>
      </c>
      <c r="K9" s="116">
        <f t="shared" si="4"/>
        <v>0.07561047900750661</v>
      </c>
      <c r="N9"/>
      <c r="R9" s="7"/>
      <c r="S9" s="5"/>
    </row>
    <row r="10" spans="1:19" ht="12.75">
      <c r="A10" s="37">
        <v>8</v>
      </c>
      <c r="B10" s="54">
        <f t="shared" si="0"/>
        <v>2.88</v>
      </c>
      <c r="C10" s="41">
        <f t="shared" si="1"/>
        <v>26.044416</v>
      </c>
      <c r="D10" s="13">
        <f t="shared" si="5"/>
        <v>6.104159999999997</v>
      </c>
      <c r="E10" s="40">
        <v>0.2</v>
      </c>
      <c r="F10" s="12">
        <f t="shared" si="6"/>
        <v>0.032764540903252884</v>
      </c>
      <c r="G10" s="112">
        <v>16</v>
      </c>
      <c r="H10" s="57">
        <f t="shared" si="7"/>
        <v>2</v>
      </c>
      <c r="I10" s="23">
        <f t="shared" si="2"/>
        <v>0.02</v>
      </c>
      <c r="J10" s="31">
        <f t="shared" si="3"/>
        <v>3.2764540903252883</v>
      </c>
      <c r="K10" s="116">
        <f t="shared" si="4"/>
        <v>0.06552908180650577</v>
      </c>
      <c r="L10" s="73" t="s">
        <v>12</v>
      </c>
      <c r="R10" s="4"/>
      <c r="S10" s="3"/>
    </row>
    <row r="11" spans="1:19" ht="12.75">
      <c r="A11" s="37">
        <v>9</v>
      </c>
      <c r="B11" s="54">
        <f t="shared" si="0"/>
        <v>3.24</v>
      </c>
      <c r="C11" s="41">
        <f t="shared" si="1"/>
        <v>32.962464000000004</v>
      </c>
      <c r="D11" s="13">
        <f t="shared" si="5"/>
        <v>6.918048000000006</v>
      </c>
      <c r="E11" s="40">
        <v>0.2</v>
      </c>
      <c r="F11" s="12">
        <f t="shared" si="6"/>
        <v>0.028909889032281914</v>
      </c>
      <c r="G11" s="112">
        <v>18</v>
      </c>
      <c r="H11" s="57">
        <f t="shared" si="7"/>
        <v>2</v>
      </c>
      <c r="I11" s="23">
        <f t="shared" si="2"/>
        <v>0.02</v>
      </c>
      <c r="J11" s="31">
        <f t="shared" si="3"/>
        <v>2.8909889032281915</v>
      </c>
      <c r="K11" s="116">
        <f t="shared" si="4"/>
        <v>0.05781977806456383</v>
      </c>
      <c r="L11" s="72">
        <v>36</v>
      </c>
      <c r="R11" s="4"/>
      <c r="S11" s="1"/>
    </row>
    <row r="12" spans="1:19" ht="12.75">
      <c r="A12" s="37">
        <v>10</v>
      </c>
      <c r="B12" s="54">
        <f t="shared" si="0"/>
        <v>3.6</v>
      </c>
      <c r="C12" s="41">
        <f t="shared" si="1"/>
        <v>40.6944</v>
      </c>
      <c r="D12" s="13">
        <f t="shared" si="5"/>
        <v>7.7319359999999975</v>
      </c>
      <c r="E12" s="40">
        <v>0.2</v>
      </c>
      <c r="F12" s="12">
        <f t="shared" si="6"/>
        <v>0.025866742818357533</v>
      </c>
      <c r="G12" s="112">
        <v>20</v>
      </c>
      <c r="H12" s="57">
        <f t="shared" si="7"/>
        <v>2</v>
      </c>
      <c r="I12" s="23">
        <f t="shared" si="2"/>
        <v>0.02</v>
      </c>
      <c r="J12" s="31">
        <f t="shared" si="3"/>
        <v>2.5866742818357533</v>
      </c>
      <c r="K12" s="116">
        <f t="shared" si="4"/>
        <v>0.051733485636715065</v>
      </c>
      <c r="L12" s="76" t="s">
        <v>13</v>
      </c>
      <c r="R12" s="4"/>
      <c r="S12" s="1"/>
    </row>
    <row r="13" spans="1:19" ht="13.5" thickBot="1">
      <c r="A13" s="37">
        <v>11</v>
      </c>
      <c r="B13" s="54">
        <f t="shared" si="0"/>
        <v>3.96</v>
      </c>
      <c r="C13" s="41">
        <f t="shared" si="1"/>
        <v>49.240224</v>
      </c>
      <c r="D13" s="13">
        <f t="shared" si="5"/>
        <v>8.545823999999996</v>
      </c>
      <c r="E13" s="40">
        <v>0.2</v>
      </c>
      <c r="F13" s="12">
        <f t="shared" si="6"/>
        <v>0.023403243502323486</v>
      </c>
      <c r="G13" s="112">
        <v>22</v>
      </c>
      <c r="H13" s="57">
        <f t="shared" si="7"/>
        <v>2</v>
      </c>
      <c r="I13" s="23">
        <f t="shared" si="2"/>
        <v>0.02</v>
      </c>
      <c r="J13" s="31">
        <f t="shared" si="3"/>
        <v>2.3403243502323487</v>
      </c>
      <c r="K13" s="116">
        <f t="shared" si="4"/>
        <v>0.04680648700464698</v>
      </c>
      <c r="L13" s="77">
        <f>L11^2*L21</f>
        <v>4069.44</v>
      </c>
      <c r="R13" s="4"/>
      <c r="S13" s="1"/>
    </row>
    <row r="14" spans="1:19" ht="12.75">
      <c r="A14" s="37">
        <v>12</v>
      </c>
      <c r="B14" s="54">
        <f t="shared" si="0"/>
        <v>4.32</v>
      </c>
      <c r="C14" s="41">
        <f t="shared" si="1"/>
        <v>58.59993600000001</v>
      </c>
      <c r="D14" s="13">
        <f t="shared" si="5"/>
        <v>9.359712000000009</v>
      </c>
      <c r="E14" s="40">
        <v>0.2</v>
      </c>
      <c r="F14" s="12">
        <f t="shared" si="6"/>
        <v>0.0213681788499475</v>
      </c>
      <c r="G14" s="112">
        <v>24</v>
      </c>
      <c r="H14" s="57">
        <f t="shared" si="7"/>
        <v>2</v>
      </c>
      <c r="I14" s="23">
        <f t="shared" si="2"/>
        <v>0.02</v>
      </c>
      <c r="J14" s="31">
        <f t="shared" si="3"/>
        <v>2.13681788499475</v>
      </c>
      <c r="K14" s="116">
        <f t="shared" si="4"/>
        <v>0.042736357699895006</v>
      </c>
      <c r="R14" s="4"/>
      <c r="S14" s="1"/>
    </row>
    <row r="15" spans="1:19" ht="12.75">
      <c r="A15" s="37">
        <v>13</v>
      </c>
      <c r="B15" s="54">
        <f t="shared" si="0"/>
        <v>4.68</v>
      </c>
      <c r="C15" s="41">
        <f t="shared" si="1"/>
        <v>68.773536</v>
      </c>
      <c r="D15" s="13">
        <f t="shared" si="5"/>
        <v>10.173599999999986</v>
      </c>
      <c r="E15" s="40">
        <v>0.1</v>
      </c>
      <c r="F15" s="12">
        <f t="shared" si="6"/>
        <v>0.009829362270975873</v>
      </c>
      <c r="G15" s="112">
        <v>26</v>
      </c>
      <c r="H15" s="57">
        <f t="shared" si="7"/>
        <v>2</v>
      </c>
      <c r="I15" s="23">
        <f t="shared" si="2"/>
        <v>0.02</v>
      </c>
      <c r="J15" s="31">
        <f t="shared" si="3"/>
        <v>0.9829362270975873</v>
      </c>
      <c r="K15" s="116">
        <f t="shared" si="4"/>
        <v>0.019658724541951746</v>
      </c>
      <c r="R15" s="4"/>
      <c r="S15" s="1"/>
    </row>
    <row r="16" spans="1:19" ht="13.5" thickBot="1">
      <c r="A16" s="47">
        <v>14</v>
      </c>
      <c r="B16" s="55">
        <f t="shared" si="0"/>
        <v>5.04</v>
      </c>
      <c r="C16" s="48">
        <f t="shared" si="1"/>
        <v>79.761024</v>
      </c>
      <c r="D16" s="49">
        <f t="shared" si="5"/>
        <v>10.987488000000013</v>
      </c>
      <c r="E16" s="56">
        <v>0.1</v>
      </c>
      <c r="F16" s="110">
        <f t="shared" si="6"/>
        <v>0.009101261362014675</v>
      </c>
      <c r="G16" s="113">
        <v>28</v>
      </c>
      <c r="H16" s="58">
        <f t="shared" si="7"/>
        <v>2</v>
      </c>
      <c r="I16" s="50">
        <f t="shared" si="2"/>
        <v>0.02</v>
      </c>
      <c r="J16" s="51">
        <f t="shared" si="3"/>
        <v>0.9101261362014674</v>
      </c>
      <c r="K16" s="119">
        <f t="shared" si="4"/>
        <v>0.01820252272402935</v>
      </c>
      <c r="L16" s="140" t="s">
        <v>6</v>
      </c>
      <c r="M16" s="52"/>
      <c r="R16" s="4"/>
      <c r="S16" s="1"/>
    </row>
    <row r="17" spans="1:19" ht="14.25" thickBot="1" thickTop="1">
      <c r="A17" s="37"/>
      <c r="B17" s="3"/>
      <c r="C17" s="41"/>
      <c r="D17" s="53" t="s">
        <v>7</v>
      </c>
      <c r="E17" s="85">
        <f>SUM(E3:E16)</f>
        <v>4.3999999999999995</v>
      </c>
      <c r="G17" s="39"/>
      <c r="J17" s="31"/>
      <c r="K17" s="30"/>
      <c r="R17" s="4"/>
      <c r="S17" s="1"/>
    </row>
    <row r="18" spans="1:19" ht="14.25" thickBot="1" thickTop="1">
      <c r="A18" s="37"/>
      <c r="B18" s="3"/>
      <c r="C18" s="41"/>
      <c r="G18" s="39"/>
      <c r="J18" s="31"/>
      <c r="K18" s="30"/>
      <c r="L18" s="12"/>
      <c r="R18" s="4"/>
      <c r="S18" s="1"/>
    </row>
    <row r="19" spans="1:19" ht="14.25" thickBot="1" thickTop="1">
      <c r="A19" s="37"/>
      <c r="C19" s="41"/>
      <c r="E19" s="40"/>
      <c r="F19" s="86" t="s">
        <v>19</v>
      </c>
      <c r="G19" s="39"/>
      <c r="H19" s="40" t="s">
        <v>26</v>
      </c>
      <c r="I19" s="40" t="s">
        <v>26</v>
      </c>
      <c r="J19" s="31"/>
      <c r="K19" s="30"/>
      <c r="R19" s="4"/>
      <c r="S19" s="1"/>
    </row>
    <row r="20" spans="1:19" ht="14.25" thickBot="1" thickTop="1">
      <c r="A20" s="37"/>
      <c r="B20" s="3"/>
      <c r="E20" s="40"/>
      <c r="F20" s="87">
        <f>AVERAGE(F3:F16)*100</f>
        <v>16.644826529427466</v>
      </c>
      <c r="G20" s="39"/>
      <c r="H20" s="139">
        <f>SUM(H3:H16)</f>
        <v>28</v>
      </c>
      <c r="I20" s="23">
        <f>H20/100</f>
        <v>0.28</v>
      </c>
      <c r="K20" s="33" t="s">
        <v>25</v>
      </c>
      <c r="R20" s="4"/>
      <c r="S20" s="1"/>
    </row>
    <row r="21" spans="1:12" ht="14.25" thickBot="1" thickTop="1">
      <c r="A21" s="37"/>
      <c r="B21" s="3"/>
      <c r="C21" s="41"/>
      <c r="D21" s="13"/>
      <c r="E21" s="40"/>
      <c r="G21" s="39"/>
      <c r="H21" s="39"/>
      <c r="I21" s="23"/>
      <c r="K21" s="29" t="s">
        <v>15</v>
      </c>
      <c r="L21" s="9">
        <v>3.14</v>
      </c>
    </row>
    <row r="22" spans="1:11" ht="13.5" thickTop="1">
      <c r="A22" s="38"/>
      <c r="B22" s="3"/>
      <c r="C22" s="41"/>
      <c r="D22" s="13"/>
      <c r="E22" s="40"/>
      <c r="F22" s="84" t="s">
        <v>20</v>
      </c>
      <c r="G22" s="23"/>
      <c r="H22" s="39"/>
      <c r="I22" s="23"/>
      <c r="J22" s="31"/>
      <c r="K22" s="30"/>
    </row>
    <row r="23" spans="1:12" ht="13.5" thickBot="1">
      <c r="A23" s="37"/>
      <c r="B23" s="3"/>
      <c r="E23" s="40"/>
      <c r="F23" s="83">
        <f>F20*I20</f>
        <v>4.660551428239691</v>
      </c>
      <c r="G23" s="23"/>
      <c r="H23" s="39"/>
      <c r="I23" s="23"/>
      <c r="J23" s="31"/>
      <c r="K23" s="30"/>
      <c r="L23" s="10">
        <v>100</v>
      </c>
    </row>
    <row r="24" spans="1:11" ht="13.5" thickTop="1">
      <c r="A24" s="37"/>
      <c r="B24" s="3"/>
      <c r="C24" s="41"/>
      <c r="D24" s="13"/>
      <c r="E24" s="40"/>
      <c r="F24" s="39"/>
      <c r="G24" s="39"/>
      <c r="H24" s="39"/>
      <c r="I24" s="23"/>
      <c r="J24" s="31"/>
      <c r="K24" s="30"/>
    </row>
    <row r="26" ht="16.5" customHeight="1">
      <c r="S26" s="82"/>
    </row>
    <row r="32" ht="17.25" customHeight="1"/>
    <row r="33" ht="19.5" customHeight="1"/>
    <row r="34" ht="18" customHeight="1"/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Prigarine</dc:creator>
  <cp:keywords/>
  <dc:description/>
  <cp:lastModifiedBy>Valentine Prigarin</cp:lastModifiedBy>
  <dcterms:created xsi:type="dcterms:W3CDTF">2005-05-17T04:58:33Z</dcterms:created>
  <dcterms:modified xsi:type="dcterms:W3CDTF">2010-10-30T15:51:31Z</dcterms:modified>
  <cp:category/>
  <cp:version/>
  <cp:contentType/>
  <cp:contentStatus/>
</cp:coreProperties>
</file>