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Корея\Потери\"/>
    </mc:Choice>
  </mc:AlternateContent>
  <xr:revisionPtr revIDLastSave="0" documentId="13_ncr:1_{C33E2034-3673-4037-875F-5D961C626322}" xr6:coauthVersionLast="43" xr6:coauthVersionMax="43" xr10:uidLastSave="{00000000-0000-0000-0000-000000000000}"/>
  <bookViews>
    <workbookView xWindow="-120" yWindow="-120" windowWidth="29040" windowHeight="15840" xr2:uid="{B13A56BA-8F2F-48D1-9FA2-76630500E2AB}"/>
  </bookViews>
  <sheets>
    <sheet name="Nikita-VooDoo" sheetId="2" r:id="rId1"/>
    <sheet name="F-86; F80; F-84 и F-100" sheetId="3" r:id="rId2"/>
    <sheet name="A-7; А-10 и F-16" sheetId="4" r:id="rId3"/>
    <sheet name="F-10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5" l="1"/>
  <c r="Q17" i="5" l="1"/>
  <c r="Q3" i="5"/>
  <c r="Q4" i="5"/>
  <c r="Q5" i="5"/>
  <c r="Q6" i="5"/>
  <c r="Q7" i="5"/>
  <c r="Q8" i="5"/>
  <c r="Q9" i="5"/>
  <c r="Q10" i="5"/>
  <c r="Q11" i="5"/>
  <c r="Q12" i="5"/>
  <c r="Q13" i="5"/>
  <c r="Q14" i="5"/>
  <c r="Q15" i="5"/>
  <c r="Q2" i="5"/>
  <c r="P17" i="5"/>
  <c r="O17" i="5"/>
  <c r="N2" i="2" l="1"/>
  <c r="I47" i="4" l="1"/>
  <c r="H47" i="4"/>
  <c r="J46" i="4"/>
  <c r="J45" i="4"/>
  <c r="O44" i="4"/>
  <c r="N44" i="4"/>
  <c r="J44" i="4"/>
  <c r="P43" i="4"/>
  <c r="J43" i="4"/>
  <c r="P42" i="4"/>
  <c r="J42" i="4"/>
  <c r="P41" i="4"/>
  <c r="J41" i="4"/>
  <c r="P40" i="4"/>
  <c r="J40" i="4"/>
  <c r="P39" i="4"/>
  <c r="J39" i="4"/>
  <c r="P38" i="4"/>
  <c r="J38" i="4"/>
  <c r="P37" i="4"/>
  <c r="J37" i="4"/>
  <c r="P36" i="4"/>
  <c r="J36" i="4"/>
  <c r="P35" i="4"/>
  <c r="J35" i="4"/>
  <c r="P34" i="4"/>
  <c r="J34" i="4"/>
  <c r="P33" i="4"/>
  <c r="J33" i="4"/>
  <c r="P32" i="4"/>
  <c r="J32" i="4"/>
  <c r="P31" i="4"/>
  <c r="J31" i="4"/>
  <c r="P30" i="4"/>
  <c r="J30" i="4"/>
  <c r="P29" i="4"/>
  <c r="J29" i="4"/>
  <c r="P28" i="4"/>
  <c r="J28" i="4"/>
  <c r="C28" i="4"/>
  <c r="B28" i="4"/>
  <c r="P27" i="4"/>
  <c r="J27" i="4"/>
  <c r="D27" i="4"/>
  <c r="P26" i="4"/>
  <c r="J26" i="4"/>
  <c r="D26" i="4"/>
  <c r="P25" i="4"/>
  <c r="J25" i="4"/>
  <c r="D25" i="4"/>
  <c r="P24" i="4"/>
  <c r="J24" i="4"/>
  <c r="D24" i="4"/>
  <c r="P23" i="4"/>
  <c r="J23" i="4"/>
  <c r="D23" i="4"/>
  <c r="P22" i="4"/>
  <c r="J22" i="4"/>
  <c r="D22" i="4"/>
  <c r="P21" i="4"/>
  <c r="J21" i="4"/>
  <c r="D21" i="4"/>
  <c r="P20" i="4"/>
  <c r="J20" i="4"/>
  <c r="D20" i="4"/>
  <c r="P19" i="4"/>
  <c r="J19" i="4"/>
  <c r="D19" i="4"/>
  <c r="P18" i="4"/>
  <c r="J18" i="4"/>
  <c r="D18" i="4"/>
  <c r="P17" i="4"/>
  <c r="J17" i="4"/>
  <c r="D17" i="4"/>
  <c r="P16" i="4"/>
  <c r="J16" i="4"/>
  <c r="D16" i="4"/>
  <c r="P15" i="4"/>
  <c r="J15" i="4"/>
  <c r="D15" i="4"/>
  <c r="P14" i="4"/>
  <c r="J14" i="4"/>
  <c r="D14" i="4"/>
  <c r="P13" i="4"/>
  <c r="J13" i="4"/>
  <c r="D13" i="4"/>
  <c r="P12" i="4"/>
  <c r="J12" i="4"/>
  <c r="D12" i="4"/>
  <c r="P11" i="4"/>
  <c r="J11" i="4"/>
  <c r="D11" i="4"/>
  <c r="P10" i="4"/>
  <c r="J10" i="4"/>
  <c r="D10" i="4"/>
  <c r="P9" i="4"/>
  <c r="J9" i="4"/>
  <c r="D9" i="4"/>
  <c r="P8" i="4"/>
  <c r="J8" i="4"/>
  <c r="D8" i="4"/>
  <c r="P7" i="4"/>
  <c r="J7" i="4"/>
  <c r="D7" i="4"/>
  <c r="P6" i="4"/>
  <c r="J6" i="4"/>
  <c r="D6" i="4"/>
  <c r="P5" i="4"/>
  <c r="J5" i="4"/>
  <c r="D5" i="4"/>
  <c r="P4" i="4"/>
  <c r="J4" i="4"/>
  <c r="D4" i="4"/>
  <c r="P3" i="4"/>
  <c r="J3" i="4"/>
  <c r="D3" i="4"/>
  <c r="P2" i="4"/>
  <c r="J2" i="4"/>
  <c r="D2" i="4"/>
  <c r="S40" i="3"/>
  <c r="R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M25" i="3"/>
  <c r="N25" i="3" s="1"/>
  <c r="L25" i="3"/>
  <c r="T24" i="3"/>
  <c r="N24" i="3"/>
  <c r="C24" i="3"/>
  <c r="B24" i="3"/>
  <c r="T23" i="3"/>
  <c r="N23" i="3"/>
  <c r="D23" i="3"/>
  <c r="T22" i="3"/>
  <c r="N22" i="3"/>
  <c r="D22" i="3"/>
  <c r="T21" i="3"/>
  <c r="N21" i="3"/>
  <c r="D21" i="3"/>
  <c r="T20" i="3"/>
  <c r="N20" i="3"/>
  <c r="D20" i="3"/>
  <c r="T19" i="3"/>
  <c r="N19" i="3"/>
  <c r="D19" i="3"/>
  <c r="T18" i="3"/>
  <c r="N18" i="3"/>
  <c r="D18" i="3"/>
  <c r="T17" i="3"/>
  <c r="N17" i="3"/>
  <c r="D17" i="3"/>
  <c r="T16" i="3"/>
  <c r="N16" i="3"/>
  <c r="D16" i="3"/>
  <c r="T15" i="3"/>
  <c r="N15" i="3"/>
  <c r="D15" i="3"/>
  <c r="T14" i="3"/>
  <c r="N14" i="3"/>
  <c r="D14" i="3"/>
  <c r="T13" i="3"/>
  <c r="N13" i="3"/>
  <c r="D13" i="3"/>
  <c r="T12" i="3"/>
  <c r="N12" i="3"/>
  <c r="D12" i="3"/>
  <c r="T11" i="3"/>
  <c r="N11" i="3"/>
  <c r="D11" i="3"/>
  <c r="T10" i="3"/>
  <c r="N10" i="3"/>
  <c r="D10" i="3"/>
  <c r="T9" i="3"/>
  <c r="N9" i="3"/>
  <c r="D9" i="3"/>
  <c r="T8" i="3"/>
  <c r="N8" i="3"/>
  <c r="D8" i="3"/>
  <c r="T7" i="3"/>
  <c r="N7" i="3"/>
  <c r="D7" i="3"/>
  <c r="T6" i="3"/>
  <c r="N6" i="3"/>
  <c r="H6" i="3"/>
  <c r="G6" i="3"/>
  <c r="D6" i="3"/>
  <c r="T5" i="3"/>
  <c r="N5" i="3"/>
  <c r="I5" i="3"/>
  <c r="D5" i="3"/>
  <c r="T4" i="3"/>
  <c r="U6" i="3" s="1"/>
  <c r="N4" i="3"/>
  <c r="I4" i="3"/>
  <c r="D4" i="3"/>
  <c r="T3" i="3"/>
  <c r="N3" i="3"/>
  <c r="O4" i="3" s="1"/>
  <c r="I3" i="3"/>
  <c r="D3" i="3"/>
  <c r="E4" i="3" s="1"/>
  <c r="T2" i="3"/>
  <c r="N2" i="3"/>
  <c r="I2" i="3"/>
  <c r="D2" i="3"/>
  <c r="I6" i="3" l="1"/>
  <c r="D28" i="4"/>
  <c r="O10" i="3"/>
  <c r="D24" i="3"/>
  <c r="J47" i="4"/>
  <c r="E19" i="3"/>
  <c r="E7" i="3"/>
  <c r="E15" i="3"/>
  <c r="O13" i="3"/>
  <c r="Q8" i="4"/>
  <c r="U28" i="3"/>
  <c r="K8" i="4"/>
  <c r="O7" i="3"/>
  <c r="O19" i="3"/>
  <c r="T40" i="3"/>
  <c r="E26" i="4"/>
  <c r="P44" i="4"/>
  <c r="E5" i="4"/>
  <c r="E11" i="3"/>
  <c r="N29" i="2"/>
  <c r="P29" i="2" s="1"/>
  <c r="Q29" i="2" s="1"/>
  <c r="K27" i="2"/>
  <c r="L27" i="2" s="1"/>
  <c r="J27" i="2"/>
  <c r="I27" i="2"/>
  <c r="G27" i="2"/>
  <c r="E27" i="2"/>
  <c r="D27" i="2"/>
  <c r="I26" i="2"/>
  <c r="G26" i="2"/>
  <c r="I25" i="2"/>
  <c r="G25" i="2"/>
  <c r="I24" i="2"/>
  <c r="G24" i="2"/>
  <c r="L23" i="2"/>
  <c r="I23" i="2"/>
  <c r="G23" i="2"/>
  <c r="L22" i="2"/>
  <c r="I22" i="2"/>
  <c r="G22" i="2"/>
  <c r="L21" i="2"/>
  <c r="I21" i="2"/>
  <c r="G21" i="2"/>
  <c r="L20" i="2"/>
  <c r="I20" i="2"/>
  <c r="G20" i="2"/>
  <c r="L19" i="2"/>
  <c r="I19" i="2"/>
  <c r="G19" i="2"/>
  <c r="L18" i="2"/>
  <c r="I18" i="2"/>
  <c r="G18" i="2"/>
  <c r="L17" i="2"/>
  <c r="I17" i="2"/>
  <c r="G17" i="2"/>
  <c r="L16" i="2"/>
  <c r="I16" i="2"/>
  <c r="G16" i="2"/>
  <c r="O15" i="2"/>
  <c r="L15" i="2"/>
  <c r="I15" i="2"/>
  <c r="G15" i="2"/>
  <c r="L14" i="2"/>
  <c r="I14" i="2"/>
  <c r="G14" i="2"/>
  <c r="L13" i="2"/>
  <c r="I13" i="2"/>
  <c r="G13" i="2"/>
  <c r="L12" i="2"/>
  <c r="I12" i="2"/>
  <c r="G12" i="2"/>
  <c r="L11" i="2"/>
  <c r="I11" i="2"/>
  <c r="G11" i="2"/>
  <c r="L10" i="2"/>
  <c r="I10" i="2"/>
  <c r="G10" i="2"/>
  <c r="L9" i="2"/>
  <c r="I9" i="2"/>
  <c r="G9" i="2"/>
  <c r="L8" i="2"/>
  <c r="I8" i="2"/>
  <c r="G8" i="2"/>
  <c r="L7" i="2"/>
  <c r="I7" i="2"/>
  <c r="G7" i="2"/>
  <c r="D7" i="2"/>
  <c r="L6" i="2"/>
  <c r="I6" i="2"/>
  <c r="G6" i="2"/>
  <c r="L5" i="2"/>
  <c r="I5" i="2"/>
  <c r="G5" i="2"/>
  <c r="L4" i="2"/>
  <c r="I4" i="2"/>
  <c r="G4" i="2"/>
  <c r="L3" i="2"/>
  <c r="I3" i="2"/>
  <c r="G3" i="2"/>
  <c r="O2" i="2"/>
  <c r="L2" i="2"/>
  <c r="I2" i="2"/>
  <c r="G2" i="2"/>
  <c r="D2" i="2"/>
  <c r="Q2" i="2" l="1"/>
  <c r="P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Valentine</author>
    <author>Valentine Prigarin</author>
    <author>egyptian hak</author>
  </authors>
  <commentList>
    <comment ref="B1" authorId="0" shapeId="0" xr:uid="{2B355F76-B28C-404D-99F8-5F260EBC0E0F}">
      <text>
        <r>
          <rPr>
            <b/>
            <sz val="9"/>
            <color indexed="81"/>
            <rFont val="Tahoma"/>
            <family val="2"/>
          </rPr>
          <t xml:space="preserve">*CLASS B - авиационное проиcшествие приведшее к инвалидности человека, или к госпитализации трех или более человек, или к ущербу от 200 тыс. до 1 млн. долларов 
CLASS B # - количество оных происшествий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4B56EFF0-B77C-4BB9-B0A1-31126ED06605}">
      <text>
        <r>
          <rPr>
            <b/>
            <sz val="9"/>
            <color indexed="81"/>
            <rFont val="Tahoma"/>
            <family val="2"/>
          </rPr>
          <t xml:space="preserve">Количество авиапроисшествий c потерей ЛА, </t>
        </r>
        <r>
          <rPr>
            <b/>
            <sz val="9"/>
            <color indexed="10"/>
            <rFont val="Tahoma"/>
            <family val="2"/>
          </rPr>
          <t>или ущерб</t>
        </r>
        <r>
          <rPr>
            <b/>
            <sz val="9"/>
            <color indexed="81"/>
            <rFont val="Tahoma"/>
            <family val="2"/>
          </rPr>
          <t xml:space="preserve"> на сумму болеее 1 млн, или гибель экипажа.  И этой цифры в ЗВО нет!!   А показатель аварийности - 0,28 (в журнале колонка № 4) базируется именно на ней !!!
См. ЗВО 1978.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F93FB924-BDBA-4D36-A7E0-0474297CED39}">
      <text>
        <r>
          <rPr>
            <b/>
            <sz val="9"/>
            <color indexed="81"/>
            <rFont val="Tahoma"/>
            <family val="2"/>
          </rPr>
          <t xml:space="preserve">Это в таблице ЗВО 1978 т.н. "показатель аварийности 0,28". Но в этой таблице на 100 тыс. часов налёта, а в таблице ЗВО на 10 тыс.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1" shapeId="0" xr:uid="{F0A8E788-11F5-40E0-8087-7F7DD90976AE}">
      <text>
        <r>
          <rPr>
            <b/>
            <sz val="9"/>
            <color indexed="60"/>
            <rFont val="Tahoma"/>
            <family val="2"/>
          </rPr>
          <t>&gt;&gt;Nikita 20/10-04: 
Вот таблица аварийности по ВВС США: 
http://afsafety.af.mil/
 *К ней не всегда можно из России попасть, лучше через какой-нибудь буржуйский прокси/анонимайзер ходить.</t>
        </r>
        <r>
          <rPr>
            <b/>
            <sz val="9"/>
            <color indexed="81"/>
            <rFont val="Tahoma"/>
            <family val="2"/>
          </rPr>
          <t xml:space="preserve">
Из них чистые потери ЛА. То есть от общего числа 117 (116) отняты все восстановленные после происшествий по "А" и "В".
</t>
        </r>
      </text>
    </comment>
    <comment ref="G1" authorId="1" shapeId="0" xr:uid="{FD27D727-1C5D-492E-B311-FA6461BA4FFE}">
      <text>
        <r>
          <rPr>
            <b/>
            <sz val="9"/>
            <color indexed="60"/>
            <rFont val="Tahoma"/>
            <family val="2"/>
          </rPr>
          <t xml:space="preserve">&gt;&gt;Nikita 20/10-04: 
Вот таблица аварийности по ВВС США: 
http://afsafety.af.mil/
*К ней не всегда можно из России попасть, лучше через какой-нибудь буржуйский прокси/анонимайзер ходить. 
</t>
        </r>
        <r>
          <rPr>
            <b/>
            <sz val="9"/>
            <color indexed="81"/>
            <rFont val="Tahoma"/>
            <family val="2"/>
          </rPr>
          <t>Это то, что я назвал "показатель тяжёлой аварийности" и которого в таблице ЗВО нет. Но здесь множат на 100 тыс. лётных часов, а в ЗВО на 10 тыс.
А все цифры сходятся !!</t>
        </r>
      </text>
    </comment>
    <comment ref="H1" authorId="1" shapeId="0" xr:uid="{87534409-5A5D-4C0E-838E-44B8C949838E}">
      <text>
        <r>
          <rPr>
            <b/>
            <sz val="9"/>
            <color indexed="60"/>
            <rFont val="Tahoma"/>
            <family val="2"/>
          </rPr>
          <t xml:space="preserve">&gt;&gt;Nikita 20/10-04: 
Вот таблица аварийности по ВВС США: 
http://afsafety.af.mil/
 *К ней не всегда можно из России попасть, лучше через какой-нибудь буржуйский прокси/анонимайзер ходить.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12FE8808-DAF7-4006-93DA-089F7F3E0EA7}">
      <text>
        <r>
          <rPr>
            <b/>
            <sz val="9"/>
            <color indexed="81"/>
            <rFont val="Tahoma"/>
            <family val="2"/>
          </rPr>
          <t>В этой колонке величины обратные "Destroyed Rate" колонки "G".</t>
        </r>
      </text>
    </comment>
    <comment ref="J1" authorId="1" shapeId="0" xr:uid="{CDF67B07-BEFA-4B04-BB2D-80B449AB9BAA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Как раз на порядок хуже заявленных вами 0,28 на 10.000 часов налета. </t>
        </r>
        <r>
          <rPr>
            <b/>
            <sz val="9"/>
            <color indexed="81"/>
            <rFont val="Tahoma"/>
            <family val="2"/>
          </rPr>
          <t xml:space="preserve">
И VooDoo оказался прав!
По таблице Ниткиты от 20/10-04 это "Destroyed A/C" 
Это документ называется F-86 HISTORY. Имеется скан.
</t>
        </r>
      </text>
    </comment>
    <comment ref="K1" authorId="1" shapeId="0" xr:uid="{8653C02E-C667-45F0-8DB2-0078BD695608}">
      <text>
        <r>
          <rPr>
            <b/>
            <sz val="9"/>
            <color indexed="60"/>
            <rFont val="Tahoma"/>
            <family val="2"/>
          </rPr>
          <t>&gt;&gt; Nikita, 20/10-04 : Да можно с любым уровнем сравнить. База данных по аварийности ВВС США опять-таки доступна в онлайне, и весь корейский период в ней наличествует в том числе. http://afsafety.af.mil/
 *К ней не всегда можно из России попасть, лучше через какой-нибудь буржуйский прокси/анонимайзер ходить.</t>
        </r>
        <r>
          <rPr>
            <b/>
            <sz val="9"/>
            <color indexed="81"/>
            <rFont val="Tahoma"/>
            <family val="2"/>
          </rPr>
          <t xml:space="preserve">
Это документ называется F-86 HISTORY. Имеется скан.</t>
        </r>
      </text>
    </comment>
    <comment ref="R1" authorId="0" shapeId="0" xr:uid="{87BECA41-ED24-4904-B152-FE1F865618C9}">
      <text>
        <r>
          <rPr>
            <b/>
            <sz val="9"/>
            <color indexed="81"/>
            <rFont val="Tahoma"/>
            <charset val="1"/>
          </rPr>
          <t xml:space="preserve">510-й, Авиабаза КРОН, 22/3-15.  Обновлено 24-01-18. Ещё раз обновлено 22-2-18.  </t>
        </r>
      </text>
    </comment>
    <comment ref="G2" authorId="2" shapeId="0" xr:uid="{412D7184-4985-4C03-B9E5-122D6A754208}">
      <text>
        <r>
          <rPr>
            <sz val="8"/>
            <color indexed="81"/>
            <rFont val="Tahoma"/>
            <family val="2"/>
          </rPr>
          <t xml:space="preserve">
точно, как в таблице
</t>
        </r>
      </text>
    </comment>
    <comment ref="N2" authorId="0" shapeId="0" xr:uid="{F93C3296-52BC-4CE9-907A-E93EA841639D}">
      <text>
        <r>
          <rPr>
            <b/>
            <sz val="9"/>
            <color indexed="81"/>
            <rFont val="Tahoma"/>
            <charset val="1"/>
          </rPr>
          <t>Это документ называется "F-86 HISTORY". 
Есть его "скан".</t>
        </r>
      </text>
    </comment>
    <comment ref="K3" authorId="1" shapeId="0" xr:uid="{B6D5175C-2857-4CBC-89D9-DA492B9E3C71}">
      <text>
        <r>
          <rPr>
            <b/>
            <sz val="9"/>
            <color indexed="81"/>
            <rFont val="Tahoma"/>
            <family val="2"/>
          </rPr>
          <t xml:space="preserve">После выборочной проверки – </t>
        </r>
        <r>
          <rPr>
            <b/>
            <sz val="9"/>
            <color indexed="10"/>
            <rFont val="Tahoma"/>
            <family val="2"/>
          </rPr>
          <t>Абсолютное совпадение!!</t>
        </r>
        <r>
          <rPr>
            <b/>
            <sz val="9"/>
            <color indexed="81"/>
            <rFont val="Tahoma"/>
            <family val="2"/>
          </rPr>
          <t xml:space="preserve">
3-й квартал FY 1951, PDF 137
4-й квартал FY 1951, PDF 138
1-й квартал FY 1952, PDF 140
2-й квартал FY 1952, PDF 141
Сравни с клеткой </t>
        </r>
        <r>
          <rPr>
            <b/>
            <sz val="9"/>
            <color indexed="10"/>
            <rFont val="Tahoma"/>
            <family val="2"/>
          </rPr>
          <t>О-15!!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2" shapeId="0" xr:uid="{424A35A7-864F-4811-B4F7-4BABD578762D}">
      <text>
        <r>
          <rPr>
            <b/>
            <sz val="10"/>
            <color indexed="81"/>
            <rFont val="Tahoma"/>
            <family val="2"/>
          </rPr>
          <t xml:space="preserve">Эта же цифра указана Никитой 20/10-04, то есть 815.
</t>
        </r>
        <r>
          <rPr>
            <b/>
            <sz val="10"/>
            <color indexed="60"/>
            <rFont val="Tahoma"/>
            <family val="2"/>
          </rPr>
          <t xml:space="preserve">&gt;&gt;Nikita 20/10-04: Это только Sabre'ы </t>
        </r>
        <r>
          <rPr>
            <b/>
            <sz val="10"/>
            <color indexed="81"/>
            <rFont val="Tahoma"/>
            <family val="2"/>
          </rPr>
          <t>(</t>
        </r>
        <r>
          <rPr>
            <i/>
            <sz val="10"/>
            <color indexed="81"/>
            <rFont val="Tahoma"/>
            <family val="2"/>
          </rPr>
          <t>где 247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60"/>
            <rFont val="Tahoma"/>
            <family val="2"/>
          </rPr>
          <t>. Всего самолетов за тот же 1955 было угроблено 815 штук.
Это совершенно нормальные потери для самолетов тех лет.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2" shapeId="0" xr:uid="{D7475540-08AD-4850-A4B0-5EB3EE81F06C}">
      <text>
        <r>
          <rPr>
            <b/>
            <sz val="10"/>
            <color indexed="81"/>
            <rFont val="Tahoma"/>
            <family val="2"/>
          </rPr>
          <t xml:space="preserve">
 в таблице было 8,46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1" shapeId="0" xr:uid="{069D7A2B-C6D7-406A-9C9F-A404D7C13795}">
      <text>
        <r>
          <rPr>
            <b/>
            <sz val="10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
</t>
        </r>
        <r>
          <rPr>
            <b/>
            <sz val="10"/>
            <color indexed="81"/>
            <rFont val="Tahoma"/>
            <family val="2"/>
          </rPr>
          <t>510-th : А по приведенным Вами данным небоевые потери в мирное время за 1 год – 247 самолётов всех типов (или только Сэйбров?)</t>
        </r>
        <r>
          <rPr>
            <b/>
            <sz val="10"/>
            <color indexed="60"/>
            <rFont val="Tahoma"/>
            <family val="2"/>
          </rPr>
          <t xml:space="preserve">
&gt;&gt;Nikita 20/10-04: Это только Sabre'ы. Всего самолетов за тот же 1955 было угроблено 815 штук. Это совершенно нормальные потери для самолетов тех лет.
</t>
        </r>
        <r>
          <rPr>
            <b/>
            <sz val="11"/>
            <color indexed="81"/>
            <rFont val="Tahoma"/>
            <family val="2"/>
          </rPr>
          <t>И они оказались правы. По позднее обнаруженным оригиналам всё подтвердилось.</t>
        </r>
        <r>
          <rPr>
            <b/>
            <sz val="10"/>
            <color indexed="60"/>
            <rFont val="Tahoma"/>
            <family val="2"/>
          </rPr>
          <t xml:space="preserve">
</t>
        </r>
      </text>
    </comment>
    <comment ref="K7" authorId="1" shapeId="0" xr:uid="{3CEFE0C9-28BD-425A-9053-87A59EDCBC50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
И он оказался прав. По позднее обнаруженным оригиналам всё подтвердилось.</t>
        </r>
      </text>
    </comment>
    <comment ref="L7" authorId="1" shapeId="0" xr:uid="{FAAECFFA-3676-4201-B0E9-FCAC1553A632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И он оказался прав. По позднее обнаруженным оригиналам всё подтвердилось.</t>
        </r>
      </text>
    </comment>
    <comment ref="O15" authorId="0" shapeId="0" xr:uid="{4F9E9DB1-1635-4E52-8E15-8C605BAD6B71}">
      <text>
        <r>
          <rPr>
            <b/>
            <sz val="9"/>
            <color indexed="81"/>
            <rFont val="Tahoma"/>
            <family val="2"/>
          </rPr>
          <t>После проверки - абсолютное совпадение с клеткой К-3 !!</t>
        </r>
      </text>
    </comment>
    <comment ref="C27" authorId="2" shapeId="0" xr:uid="{9B4CED19-F99C-48B2-A080-ADBD41741CCE}">
      <text>
        <r>
          <rPr>
            <b/>
            <sz val="8"/>
            <color indexed="81"/>
            <rFont val="Tahoma"/>
            <family val="2"/>
          </rPr>
          <t>+ к этому 24 категории "В"</t>
        </r>
        <r>
          <rPr>
            <b/>
            <i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= 117. 
А в ЗВО было 116.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" authorId="2" shapeId="0" xr:uid="{F8E9EEAE-4E02-4C48-B738-2AB6F02E1B4B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точно, как в ЗВО по 1975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7" authorId="2" shapeId="0" xr:uid="{7CC774CA-3464-4D04-8003-5EB62E6FB162}">
      <text>
        <r>
          <rPr>
            <b/>
            <sz val="10"/>
            <color indexed="81"/>
            <rFont val="Tahoma"/>
            <family val="2"/>
          </rPr>
          <t>в ЗВО-IDF было 116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27" authorId="2" shapeId="0" xr:uid="{0A3161C8-F6F5-4D2E-B1D0-F2EACC6C9F3D}">
      <text>
        <r>
          <rPr>
            <b/>
            <sz val="9"/>
            <color indexed="81"/>
            <rFont val="Tahoma"/>
            <family val="2"/>
          </rPr>
          <t xml:space="preserve">Точно, как в ЗВО-IDF
 1978-го года в третьей колонке описываются потери за 1975 год - таже цифра - ВВС потеряли 79 с-тов всех (!) типов.    </t>
        </r>
      </text>
    </comment>
    <comment ref="G27" authorId="2" shapeId="0" xr:uid="{C5F431B2-866C-47BC-83A6-9EB9F606EBE4}">
      <text>
        <r>
          <rPr>
            <b/>
            <sz val="9"/>
            <color indexed="81"/>
            <rFont val="Tahoma"/>
            <family val="2"/>
          </rPr>
          <t>точно, как в моей таблице</t>
        </r>
      </text>
    </comment>
    <comment ref="Q28" authorId="0" shapeId="0" xr:uid="{EE500CCA-5582-4FAB-9344-DAEA88393317}">
      <text>
        <r>
          <rPr>
            <b/>
            <sz val="9"/>
            <color indexed="81"/>
            <rFont val="Tahoma"/>
            <family val="2"/>
          </rPr>
          <t>Отсюда грубо можно сказать, что количество Сэйбров вне ТВД превышает их количество, находившихся в Корее более, чем в 3 раза</t>
        </r>
      </text>
    </comment>
    <comment ref="O29" authorId="0" shapeId="0" xr:uid="{E5F41C28-0654-4A6F-95AD-ADC4D85B8CE7}">
      <text>
        <r>
          <rPr>
            <b/>
            <sz val="9"/>
            <color indexed="81"/>
            <rFont val="Tahoma"/>
            <family val="2"/>
          </rPr>
          <t>FY-1953, PDF-94, Table 47, стр.70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Valentine Prigarin</author>
    <author>Valentine</author>
  </authors>
  <commentList>
    <comment ref="B1" authorId="0" shapeId="0" xr:uid="{55E6A4CC-4E9A-49E0-846B-CE7C27BAFB13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Как раз на порядок хуже заявленных вами 0,28 на 10.000 часов налета. </t>
        </r>
        <r>
          <rPr>
            <b/>
            <sz val="9"/>
            <color indexed="81"/>
            <rFont val="Tahoma"/>
            <family val="2"/>
          </rPr>
          <t xml:space="preserve">
И VooDoo оказался прав!
По таблице Ниткиты от 20/10-04 это "Destroyed A/C"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8DAD3A5E-311C-43E1-B935-5BEC24A01C6D}">
      <text>
        <r>
          <rPr>
            <b/>
            <sz val="9"/>
            <color indexed="60"/>
            <rFont val="Tahoma"/>
            <family val="2"/>
          </rPr>
          <t>&gt;&gt; Nikita, 20/10-04 : Да можно с любым уровнем сравнить. База данных по аварийности ВВС США опять-таки доступна в онлайне, и весь корейский период в ней наличествует в том числе. http://afsafety.af.mil/
 *К ней не всегда можно из России попасть, лучше через какой-нибудь буржуйский прокси/анонимайзер ходить.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 shapeId="0" xr:uid="{91DE0F5D-BE3A-42A4-825F-118ED6F8256C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</t>
        </r>
      </text>
    </comment>
    <comment ref="C7" authorId="0" shapeId="0" xr:uid="{71E079E9-3469-4356-A104-46A38A0E7890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2DD5CA4C-2699-4E0D-85AC-C404D74B3446}">
      <text>
        <r>
          <rPr>
            <b/>
            <sz val="9"/>
            <color indexed="60"/>
            <rFont val="Tahoma"/>
            <family val="2"/>
          </rPr>
          <t xml:space="preserve">&gt;&gt;VooDoo, 20/10-04 : Вот вам статистика по Ф-86: http://afsafety.af.mil/AFSC/RDBMS/Flight/stats/f86mds.html 
За 1955-й (зачем вам 1975 ?) - 247 самолетов погибло, налет - 887.500 часов. 3593 часов налета на одну потерю. В 54м - еще хуже.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1" shapeId="0" xr:uid="{599843AF-D48A-431B-9950-B624A7C257C5}">
      <text>
        <r>
          <rPr>
            <b/>
            <sz val="9"/>
            <color indexed="81"/>
            <rFont val="Tahoma"/>
            <family val="2"/>
          </rPr>
          <t xml:space="preserve">Количество часов на потерю на Сэйбрах в 1950, 1954 и 1955. </t>
        </r>
        <r>
          <rPr>
            <b/>
            <sz val="9"/>
            <color indexed="12"/>
            <rFont val="Tahoma"/>
            <family val="2"/>
          </rPr>
          <t>Здесь полностью отсутствует влияние Кореи.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Valentine</author>
  </authors>
  <commentList>
    <comment ref="N1" authorId="0" shapeId="0" xr:uid="{0868126B-0233-4089-B5F4-044D977A9034}">
      <text>
        <r>
          <rPr>
            <b/>
            <sz val="9"/>
            <color indexed="81"/>
            <rFont val="Tahoma"/>
            <charset val="1"/>
          </rPr>
          <t>Непонятно почему F-105 даны только с 1971-го. Ведь они появились во Вьетнаме
с 1965 года...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3" authorId="0" shapeId="0" xr:uid="{FE3F41E7-016C-429A-820F-1D1E15E26131}">
      <text>
        <r>
          <rPr>
            <b/>
            <sz val="9"/>
            <color indexed="81"/>
            <rFont val="Tahoma"/>
            <family val="2"/>
          </rPr>
          <t>Непонятно почему F-105 даны только с 1971-го. Ведь они появились во Вьетнаме с 1965 года...</t>
        </r>
      </text>
    </comment>
  </commentList>
</comments>
</file>

<file path=xl/sharedStrings.xml><?xml version="1.0" encoding="utf-8"?>
<sst xmlns="http://schemas.openxmlformats.org/spreadsheetml/2006/main" count="95" uniqueCount="66">
  <si>
    <t>Year (CY)</t>
  </si>
  <si>
    <t>CLASS B #                                              - см. коммент. Однако, я эту графу не заполнял.</t>
  </si>
  <si>
    <r>
      <t xml:space="preserve">CLASS A #                                              </t>
    </r>
    <r>
      <rPr>
        <sz val="10"/>
        <rFont val="Arial"/>
        <family val="2"/>
      </rPr>
      <t>- см. коммент.</t>
    </r>
  </si>
  <si>
    <r>
      <t xml:space="preserve">CLASS A RATE                                                              </t>
    </r>
    <r>
      <rPr>
        <sz val="10"/>
        <rFont val="Arial"/>
        <family val="2"/>
      </rPr>
      <t xml:space="preserve"> - см.коммент</t>
    </r>
  </si>
  <si>
    <t xml:space="preserve">Здесь такой колонки нет, а в ЗВО 1978 она есть. В ЗВО было количество лётных происшествий - колонка №2. Там было 116, а здесь  получилось бы 117.                     </t>
  </si>
  <si>
    <r>
      <t xml:space="preserve">Destroyed.                  </t>
    </r>
    <r>
      <rPr>
        <sz val="10"/>
        <rFont val="Arial"/>
        <family val="2"/>
      </rPr>
      <t xml:space="preserve">То есть, потерянных с-тов (см.коммент) </t>
    </r>
  </si>
  <si>
    <r>
      <t xml:space="preserve">Destroyed Rate  </t>
    </r>
    <r>
      <rPr>
        <sz val="10"/>
        <rFont val="Arial"/>
        <family val="2"/>
      </rPr>
      <t>- см.коммент</t>
    </r>
  </si>
  <si>
    <r>
      <t xml:space="preserve">Hours </t>
    </r>
    <r>
      <rPr>
        <sz val="10"/>
        <rFont val="Arial"/>
        <family val="2"/>
      </rPr>
      <t xml:space="preserve">(см.коммент). </t>
    </r>
    <r>
      <rPr>
        <sz val="9"/>
        <rFont val="Arial"/>
        <family val="2"/>
      </rPr>
      <t xml:space="preserve">Здесь дан общий для </t>
    </r>
    <r>
      <rPr>
        <b/>
        <u/>
        <sz val="9"/>
        <rFont val="Arial"/>
        <family val="2"/>
      </rPr>
      <t>всех типо</t>
    </r>
    <r>
      <rPr>
        <b/>
        <sz val="9"/>
        <rFont val="Arial"/>
        <family val="2"/>
      </rPr>
      <t>в</t>
    </r>
    <r>
      <rPr>
        <sz val="9"/>
        <rFont val="Arial"/>
        <family val="2"/>
      </rPr>
      <t xml:space="preserve"> годовой налёт.</t>
    </r>
  </si>
  <si>
    <t>количество часов на потерю всех самолётов ВВС США</t>
  </si>
  <si>
    <t>налёт на Сэйбрах в год</t>
  </si>
  <si>
    <t>количество часов на потерю на Сэйбрах</t>
  </si>
  <si>
    <r>
      <t>F-86 Destroyed Rate</t>
    </r>
    <r>
      <rPr>
        <sz val="8"/>
        <rFont val="Arial"/>
        <family val="2"/>
      </rPr>
      <t xml:space="preserve"> - </t>
    </r>
    <r>
      <rPr>
        <b/>
        <sz val="8"/>
        <rFont val="Arial"/>
        <family val="2"/>
      </rPr>
      <t>т.е. обратная величина "часов на потерю"</t>
    </r>
  </si>
  <si>
    <t>проверка</t>
  </si>
  <si>
    <r>
      <t xml:space="preserve">налёт 1951 </t>
    </r>
    <r>
      <rPr>
        <b/>
        <i/>
        <u/>
        <sz val="10"/>
        <rFont val="Arial"/>
        <family val="2"/>
      </rPr>
      <t>CY</t>
    </r>
  </si>
  <si>
    <t>3-й кв. FY 1951, PDF 137</t>
  </si>
  <si>
    <t>4-й кв. FY 1951, PDF 138</t>
  </si>
  <si>
    <t>1-й кв. FY 1952, PDF 140</t>
  </si>
  <si>
    <t>2-й кв. FY 1952, PDF 141</t>
  </si>
  <si>
    <t>1951-й календ.год</t>
  </si>
  <si>
    <t>всего</t>
  </si>
  <si>
    <t>Общий налёт на Сэйбрах за три календарных военных года</t>
  </si>
  <si>
    <t>Общий налёт на Сэйбрах за три военных года (точнее за 31 месяц) только на ТВД</t>
  </si>
  <si>
    <t>Тогда налёт на Сэйбрах в других частях мира грубо составил</t>
  </si>
  <si>
    <t>И превысил налёт на ТВД в</t>
  </si>
  <si>
    <r>
      <t xml:space="preserve">из них потеряных </t>
    </r>
    <r>
      <rPr>
        <b/>
        <sz val="10"/>
        <color rgb="FF0066CC"/>
        <rFont val="Arial"/>
        <family val="2"/>
      </rPr>
      <t>Сэйбров</t>
    </r>
    <r>
      <rPr>
        <sz val="10"/>
        <rFont val="Arial"/>
        <family val="2"/>
      </rPr>
      <t xml:space="preserve"> (см.коммент)</t>
    </r>
  </si>
  <si>
    <t>F-86 Year (CY)</t>
  </si>
  <si>
    <r>
      <t xml:space="preserve">потеряных </t>
    </r>
    <r>
      <rPr>
        <b/>
        <sz val="10"/>
        <rFont val="Arial"/>
        <family val="2"/>
      </rPr>
      <t>Сэйбров</t>
    </r>
    <r>
      <rPr>
        <sz val="10"/>
        <rFont val="Arial"/>
        <family val="2"/>
      </rPr>
      <t xml:space="preserve"> (см.коммент)</t>
    </r>
  </si>
  <si>
    <t>количество часов на потерю в разные периоды</t>
  </si>
  <si>
    <t>F-80Year (CY)</t>
  </si>
  <si>
    <r>
      <t xml:space="preserve">потеряных </t>
    </r>
    <r>
      <rPr>
        <b/>
        <sz val="12"/>
        <rFont val="Arial"/>
        <family val="2"/>
      </rPr>
      <t>F-80</t>
    </r>
  </si>
  <si>
    <t>налёт в год</t>
  </si>
  <si>
    <t>количество часов на потерю</t>
  </si>
  <si>
    <t>510-й, Авиабаза КРОН.                     24-01-18</t>
  </si>
  <si>
    <t>F-84 Year (CY)</t>
  </si>
  <si>
    <r>
      <t xml:space="preserve">потеряных </t>
    </r>
    <r>
      <rPr>
        <b/>
        <sz val="12"/>
        <rFont val="Arial"/>
        <family val="2"/>
      </rPr>
      <t>F-84</t>
    </r>
  </si>
  <si>
    <t>F-100 Year (CY)</t>
  </si>
  <si>
    <r>
      <t xml:space="preserve">потеряных </t>
    </r>
    <r>
      <rPr>
        <b/>
        <sz val="12"/>
        <rFont val="Arial"/>
        <family val="2"/>
      </rPr>
      <t>F-100</t>
    </r>
  </si>
  <si>
    <t>только военные</t>
  </si>
  <si>
    <t>сразу послевоенн.</t>
  </si>
  <si>
    <t>только послевоенн.</t>
  </si>
  <si>
    <t>при г.налёте &gt; 10 тыс</t>
  </si>
  <si>
    <t>всего при год.налёте &gt; 10 тыс</t>
  </si>
  <si>
    <t>A-7 Year (CY)</t>
  </si>
  <si>
    <t xml:space="preserve"> потеряных A-7</t>
  </si>
  <si>
    <t>налёт  в год</t>
  </si>
  <si>
    <t xml:space="preserve">количество часов на потерю А-7 </t>
  </si>
  <si>
    <t>A-10 Year (CY)</t>
  </si>
  <si>
    <t xml:space="preserve"> потеряных А-10 </t>
  </si>
  <si>
    <t>налёт на А-10 в год</t>
  </si>
  <si>
    <t>количество часов на потерю на А-10</t>
  </si>
  <si>
    <t>F-16 Year (CY)</t>
  </si>
  <si>
    <t xml:space="preserve"> потеряных F-16</t>
  </si>
  <si>
    <t>налёт  в год на F-16</t>
  </si>
  <si>
    <t>количество часов на потерю на F-16</t>
  </si>
  <si>
    <r>
      <t xml:space="preserve">Количество часов на потерю на Сэйбрах в 1950, 1954 и 1955. </t>
    </r>
    <r>
      <rPr>
        <b/>
        <sz val="10"/>
        <rFont val="Arial"/>
        <family val="2"/>
      </rPr>
      <t>Здесь полностью отсутствует влияние Кореи.</t>
    </r>
  </si>
  <si>
    <t>за первые 3 года, при налёте&gt; 10 тыс</t>
  </si>
  <si>
    <t>1950, 1954 и 1955 годы</t>
  </si>
  <si>
    <t>F-105</t>
  </si>
  <si>
    <r>
      <t xml:space="preserve">Количество часов на потерю на Сэйбрах в 1954 и 1955. </t>
    </r>
    <r>
      <rPr>
        <b/>
        <sz val="10"/>
        <rFont val="Arial"/>
        <family val="2"/>
      </rPr>
      <t>Здесь тоже полностью отсутствует влияние Кореи.</t>
    </r>
  </si>
  <si>
    <t xml:space="preserve"> потеряных F-105</t>
  </si>
  <si>
    <t xml:space="preserve">налёт  в год на F-105 </t>
  </si>
  <si>
    <t>количество часов на потерю на F-105</t>
  </si>
  <si>
    <t>за 3 года эксплуатации, при налёте&gt; 10 тыс</t>
  </si>
  <si>
    <t xml:space="preserve">Количество часов на потерю на Сэйбрах в 1953, 1954 и 1955. </t>
  </si>
  <si>
    <r>
      <t xml:space="preserve">Количество часов на потерю на Сэйбрах, включая Корейский ТВД, </t>
    </r>
    <r>
      <rPr>
        <b/>
        <sz val="10"/>
        <rFont val="Arial"/>
        <family val="2"/>
      </rPr>
      <t>за годы войны</t>
    </r>
    <r>
      <rPr>
        <sz val="10"/>
        <rFont val="Arial"/>
        <family val="2"/>
      </rPr>
      <t xml:space="preserve"> 1951, 1952 и 1953</t>
    </r>
  </si>
  <si>
    <t>510-й, Авиабаза КРОН, 22/3-15.    Обновлено (без изменения цифр) 24-01-18. Ещё раз обновлено 22-2-18. И ещё 5-4-19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</si>
</sst>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  <charset val="204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9"/>
      <color indexed="60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60"/>
      <name val="Tahoma"/>
      <family val="2"/>
    </font>
    <font>
      <i/>
      <sz val="10"/>
      <color indexed="81"/>
      <name val="Tahoma"/>
      <family val="2"/>
    </font>
    <font>
      <sz val="8"/>
      <color indexed="81"/>
      <name val="Tahoma"/>
      <family val="2"/>
      <charset val="204"/>
    </font>
    <font>
      <sz val="10"/>
      <color rgb="FF333399"/>
      <name val="Arial"/>
      <family val="2"/>
    </font>
    <font>
      <b/>
      <sz val="10"/>
      <color rgb="FF333399"/>
      <name val="Arial"/>
      <family val="2"/>
      <charset val="204"/>
    </font>
    <font>
      <sz val="10"/>
      <name val="Arial"/>
      <family val="2"/>
    </font>
    <font>
      <b/>
      <sz val="10"/>
      <color rgb="FF0066CC"/>
      <name val="Arial"/>
      <family val="2"/>
    </font>
    <font>
      <sz val="8"/>
      <color rgb="FF333399"/>
      <name val="Arial"/>
      <family val="2"/>
    </font>
    <font>
      <b/>
      <i/>
      <sz val="10"/>
      <color rgb="FF4F81BD"/>
      <name val="Arial"/>
      <family val="2"/>
    </font>
    <font>
      <b/>
      <i/>
      <sz val="10"/>
      <color rgb="FF538DD5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333399"/>
      <name val="Verdana"/>
      <family val="2"/>
      <charset val="204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i/>
      <sz val="10"/>
      <color theme="4"/>
      <name val="Arial"/>
      <family val="2"/>
    </font>
    <font>
      <b/>
      <i/>
      <sz val="10"/>
      <color theme="3" tint="0.39997558519241921"/>
      <name val="Arial"/>
      <family val="2"/>
    </font>
    <font>
      <b/>
      <i/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12"/>
      <name val="Tahom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rgb="FF969696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3" fontId="1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" xfId="0" applyFont="1" applyBorder="1"/>
    <xf numFmtId="0" fontId="9" fillId="0" borderId="0" xfId="0" applyFont="1" applyAlignment="1">
      <alignment horizontal="center"/>
    </xf>
    <xf numFmtId="0" fontId="1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27" fillId="0" borderId="0" xfId="0" applyNumberFormat="1" applyFont="1"/>
    <xf numFmtId="0" fontId="27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3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33" fillId="2" borderId="0" xfId="0" applyFont="1" applyFill="1" applyAlignment="1">
      <alignment horizontal="center"/>
    </xf>
    <xf numFmtId="2" fontId="33" fillId="2" borderId="0" xfId="0" applyNumberFormat="1" applyFont="1" applyFill="1" applyAlignment="1">
      <alignment horizontal="center"/>
    </xf>
    <xf numFmtId="3" fontId="33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3" fontId="10" fillId="3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7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0" xfId="0" applyNumberFormat="1" applyFont="1"/>
    <xf numFmtId="0" fontId="39" fillId="0" borderId="1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3" fontId="0" fillId="0" borderId="0" xfId="0" applyNumberFormat="1"/>
    <xf numFmtId="0" fontId="40" fillId="0" borderId="0" xfId="0" applyFo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/>
    <xf numFmtId="1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41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7" fillId="0" borderId="0" xfId="0" applyNumberFormat="1" applyFont="1" applyAlignment="1">
      <alignment horizontal="left" indent="2"/>
    </xf>
    <xf numFmtId="3" fontId="7" fillId="0" borderId="0" xfId="0" applyNumberFormat="1" applyFont="1" applyAlignment="1">
      <alignment horizontal="left" indent="3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/>
    <xf numFmtId="3" fontId="7" fillId="4" borderId="0" xfId="0" applyNumberFormat="1" applyFont="1" applyFill="1" applyAlignment="1">
      <alignment horizontal="left"/>
    </xf>
    <xf numFmtId="3" fontId="7" fillId="5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3" fontId="7" fillId="4" borderId="0" xfId="0" applyNumberFormat="1" applyFont="1" applyFill="1" applyAlignment="1">
      <alignment horizontal="left" indent="2"/>
    </xf>
    <xf numFmtId="3" fontId="7" fillId="4" borderId="0" xfId="0" applyNumberFormat="1" applyFont="1" applyFill="1" applyAlignment="1">
      <alignment horizontal="left" indent="5"/>
    </xf>
    <xf numFmtId="3" fontId="7" fillId="4" borderId="0" xfId="0" applyNumberFormat="1" applyFont="1" applyFill="1"/>
    <xf numFmtId="3" fontId="44" fillId="4" borderId="0" xfId="0" applyNumberFormat="1" applyFont="1" applyFill="1" applyAlignment="1">
      <alignment horizontal="center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44" fillId="4" borderId="2" xfId="0" applyNumberFormat="1" applyFont="1" applyFill="1" applyBorder="1" applyAlignment="1">
      <alignment horizontal="left" indent="1"/>
    </xf>
    <xf numFmtId="3" fontId="33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27</xdr:row>
      <xdr:rowOff>142874</xdr:rowOff>
    </xdr:from>
    <xdr:to>
      <xdr:col>6</xdr:col>
      <xdr:colOff>847725</xdr:colOff>
      <xdr:row>47</xdr:row>
      <xdr:rowOff>85724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74000A3-6BFB-4EFE-BA72-E7950F815B86}"/>
            </a:ext>
          </a:extLst>
        </xdr:cNvPr>
        <xdr:cNvSpPr txBox="1"/>
      </xdr:nvSpPr>
      <xdr:spPr>
        <a:xfrm>
          <a:off x="285750" y="5676899"/>
          <a:ext cx="6019800" cy="4448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Destroyed Rate - </a:t>
          </a: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величина обратная "часам на потерю", которая принята в этой таблице мною - так привычнее. Всё, естественно, полностью совпадает с официальными таблицами.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Далее перевод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Nikit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-ы  на </a:t>
          </a:r>
          <a:r>
            <a:rPr kumimoji="0" 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http://forums.airbase.ru/2004/10/t30403,2--vojna-v-koree.html</a:t>
          </a:r>
          <a:endParaRPr kumimoji="0" lang="ru-RU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&gt;&gt;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Nikita 2</a:t>
          </a:r>
          <a:r>
            <a:rPr kumimoji="0" lang="ru-RU" sz="13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/10-04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: Э-э-э... Ну ладно, расшифровываю по столбцам: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YEAR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год,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CY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календарный, 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NON-RATE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A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инцидентов, не вошедшие в вычисление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RATE'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а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A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авиационное прои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шествие приведшее к потере самолета, </a:t>
          </a:r>
          <a:r>
            <a:rPr kumimoji="0" lang="ru-RU" sz="1100" b="1" i="0" u="sng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или ущербу </a:t>
          </a:r>
          <a:r>
            <a:rPr kumimoji="0" lang="ru-RU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(!!)</a:t>
          </a:r>
          <a:r>
            <a:rPr kumimoji="0" lang="ru-RU" sz="1100" b="1" i="0" u="sng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от 1 млн. долларов и выше, или к гибели/полной инвалидности человека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A #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оных происшествий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A RATE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оных происшествий на 100000 часов налета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B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авиационное прои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шествие приведшее к инвалидности человека, или к госпитализации трех или более человек, или к ущербу от 200 тыс. до 1 млн. долларов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B #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оных происшествий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CLASS B RATE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оных происшествий на 100000 часов налета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DESTROYED #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или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A/C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самолетов потерянных в происшествиях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DESTROYED RATE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самолетов потерянных в происшествиях на 100000 часов налета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FATAL PILOT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летчиков погибших в происшествиях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FATAL ALL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количество человек погибших в происшествиях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HOURS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налет в часах</a:t>
          </a:r>
          <a:r>
            <a:rPr kumimoji="0" lang="ru-RU" sz="1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CUM HOURS - </a:t>
          </a: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полный налет в часах (включая предыдущие годы).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rgbClr val="C0504D">
                <a:lumMod val="75000"/>
              </a:srgbClr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Числом раньше можете посмотреть и оригинал картинки.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entine Prigarin" id="{9D1CC1F7-C769-4088-89F1-10900121BFBB}" userId="6d768f5b78c0160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6639-52BD-47AA-A28B-2B4300463796}">
  <dimension ref="A1:R55"/>
  <sheetViews>
    <sheetView tabSelected="1" workbookViewId="0">
      <selection activeCell="Q7" sqref="Q7"/>
    </sheetView>
  </sheetViews>
  <sheetFormatPr defaultRowHeight="15" x14ac:dyDescent="0.25"/>
  <cols>
    <col min="1" max="1" width="8.140625" customWidth="1"/>
    <col min="2" max="2" width="17" customWidth="1"/>
    <col min="5" max="5" width="21.85546875" customWidth="1"/>
    <col min="6" max="6" width="12" customWidth="1"/>
    <col min="7" max="7" width="11" customWidth="1"/>
    <col min="8" max="8" width="13.85546875" customWidth="1"/>
    <col min="9" max="9" width="12.140625" customWidth="1"/>
    <col min="10" max="10" width="12.7109375" customWidth="1"/>
    <col min="12" max="12" width="12.42578125" customWidth="1"/>
    <col min="13" max="13" width="11.140625" customWidth="1"/>
    <col min="14" max="14" width="19.85546875" customWidth="1"/>
    <col min="15" max="15" width="18" customWidth="1"/>
    <col min="16" max="16" width="15.28515625" customWidth="1"/>
    <col min="17" max="17" width="18.28515625" customWidth="1"/>
    <col min="18" max="18" width="17.85546875" customWidth="1"/>
  </cols>
  <sheetData>
    <row r="1" spans="1:18" ht="93" customHeight="1" thickTop="1" x14ac:dyDescent="0.25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24</v>
      </c>
      <c r="K1" s="82" t="s">
        <v>9</v>
      </c>
      <c r="L1" s="82" t="s">
        <v>10</v>
      </c>
      <c r="M1" s="8" t="s">
        <v>11</v>
      </c>
      <c r="N1" s="9" t="s">
        <v>54</v>
      </c>
      <c r="O1" s="9" t="s">
        <v>58</v>
      </c>
      <c r="P1" s="9" t="s">
        <v>63</v>
      </c>
      <c r="Q1" s="9" t="s">
        <v>64</v>
      </c>
      <c r="R1" s="10" t="s">
        <v>65</v>
      </c>
    </row>
    <row r="2" spans="1:18" x14ac:dyDescent="0.25">
      <c r="A2" s="11">
        <v>1950</v>
      </c>
      <c r="B2" s="12"/>
      <c r="C2" s="12">
        <v>1744</v>
      </c>
      <c r="D2" s="13">
        <f>C2/H2*H29</f>
        <v>36.478113445677835</v>
      </c>
      <c r="E2" s="14"/>
      <c r="F2" s="12">
        <v>665</v>
      </c>
      <c r="G2" s="13">
        <f t="shared" ref="G2:G26" si="0">F2/H2*$H$29</f>
        <v>13.909372386109956</v>
      </c>
      <c r="H2" s="15">
        <v>4780949</v>
      </c>
      <c r="I2" s="15">
        <f t="shared" ref="I2:I26" si="1">H2/F2</f>
        <v>7189.3969924812027</v>
      </c>
      <c r="J2" s="16">
        <v>36</v>
      </c>
      <c r="K2" s="15">
        <v>83297</v>
      </c>
      <c r="L2" s="15">
        <f t="shared" ref="L2:L23" si="2">K2/J2</f>
        <v>2313.8055555555557</v>
      </c>
      <c r="M2" s="17"/>
      <c r="N2" s="86">
        <f>AVERAGE(L2,L6,L7)</f>
        <v>2989.9845386011452</v>
      </c>
      <c r="O2" s="15">
        <f>AVERAGE(L6:L7)</f>
        <v>3328.0740301239393</v>
      </c>
      <c r="P2" s="15">
        <f>AVERAGE(L5:L7)</f>
        <v>2990.5658550661246</v>
      </c>
      <c r="Q2" s="15">
        <f>AVERAGE(L3:L5)</f>
        <v>2483.3997339733974</v>
      </c>
      <c r="R2" s="14"/>
    </row>
    <row r="3" spans="1:18" x14ac:dyDescent="0.25">
      <c r="A3" s="18">
        <v>1951</v>
      </c>
      <c r="B3" s="14"/>
      <c r="C3" s="14"/>
      <c r="D3" s="14"/>
      <c r="E3" s="14"/>
      <c r="F3" s="12">
        <v>824</v>
      </c>
      <c r="G3" s="13">
        <f t="shared" si="0"/>
        <v>12.370797231823936</v>
      </c>
      <c r="H3" s="15">
        <v>6660848</v>
      </c>
      <c r="I3" s="15">
        <f t="shared" si="1"/>
        <v>8083.5533980582522</v>
      </c>
      <c r="J3" s="16">
        <v>55</v>
      </c>
      <c r="K3" s="37">
        <v>126117</v>
      </c>
      <c r="L3" s="15">
        <f t="shared" si="2"/>
        <v>2293.0363636363636</v>
      </c>
      <c r="M3" s="17"/>
      <c r="N3" s="14"/>
      <c r="O3" s="14"/>
      <c r="P3" s="14"/>
      <c r="Q3" s="14"/>
      <c r="R3" s="14"/>
    </row>
    <row r="4" spans="1:18" x14ac:dyDescent="0.25">
      <c r="A4" s="18">
        <v>1952</v>
      </c>
      <c r="B4" s="14"/>
      <c r="C4" s="14"/>
      <c r="D4" s="14"/>
      <c r="E4" s="14"/>
      <c r="F4" s="12">
        <v>789</v>
      </c>
      <c r="G4" s="13">
        <f t="shared" si="0"/>
        <v>9.8965391463940229</v>
      </c>
      <c r="H4" s="15">
        <v>7972484</v>
      </c>
      <c r="I4" s="15">
        <f t="shared" si="1"/>
        <v>10104.542458808619</v>
      </c>
      <c r="J4" s="16">
        <v>75</v>
      </c>
      <c r="K4" s="15">
        <v>213121</v>
      </c>
      <c r="L4" s="15">
        <f t="shared" si="2"/>
        <v>2841.6133333333332</v>
      </c>
      <c r="M4" s="17"/>
      <c r="N4" s="15"/>
      <c r="O4" s="14"/>
      <c r="P4" s="14"/>
      <c r="Q4" s="14"/>
      <c r="R4" s="19"/>
    </row>
    <row r="5" spans="1:18" x14ac:dyDescent="0.25">
      <c r="A5" s="18">
        <v>1953</v>
      </c>
      <c r="B5" s="14"/>
      <c r="C5" s="14"/>
      <c r="D5" s="14"/>
      <c r="E5" s="14"/>
      <c r="F5" s="12">
        <v>945</v>
      </c>
      <c r="G5" s="13">
        <f t="shared" si="0"/>
        <v>11.120238728578977</v>
      </c>
      <c r="H5" s="15">
        <v>8498019</v>
      </c>
      <c r="I5" s="15">
        <f t="shared" si="1"/>
        <v>8992.6126984126986</v>
      </c>
      <c r="J5" s="16">
        <v>202</v>
      </c>
      <c r="K5" s="15">
        <v>467741</v>
      </c>
      <c r="L5" s="15">
        <f t="shared" si="2"/>
        <v>2315.5495049504952</v>
      </c>
      <c r="M5" s="17"/>
      <c r="N5" s="14"/>
      <c r="O5" s="14"/>
      <c r="P5" s="14"/>
      <c r="Q5" s="14"/>
      <c r="R5" s="15"/>
    </row>
    <row r="6" spans="1:18" x14ac:dyDescent="0.25">
      <c r="A6" s="20">
        <v>1954</v>
      </c>
      <c r="B6" s="14"/>
      <c r="C6" s="14"/>
      <c r="D6" s="14"/>
      <c r="E6" s="14"/>
      <c r="F6" s="12">
        <v>828</v>
      </c>
      <c r="G6" s="13">
        <f t="shared" si="0"/>
        <v>9.0393338753294632</v>
      </c>
      <c r="H6" s="15">
        <v>9159967</v>
      </c>
      <c r="I6" s="15">
        <f t="shared" si="1"/>
        <v>11062.762077294687</v>
      </c>
      <c r="J6" s="16">
        <v>261</v>
      </c>
      <c r="K6" s="15">
        <v>799451</v>
      </c>
      <c r="L6" s="15">
        <f t="shared" si="2"/>
        <v>3063.030651340996</v>
      </c>
      <c r="M6" s="17"/>
      <c r="N6" s="14"/>
      <c r="O6" s="14"/>
      <c r="P6" s="23"/>
      <c r="Q6" s="14"/>
      <c r="R6" s="14"/>
    </row>
    <row r="7" spans="1:18" x14ac:dyDescent="0.25">
      <c r="A7" s="20">
        <v>1955</v>
      </c>
      <c r="B7" s="12"/>
      <c r="C7" s="12">
        <v>1664</v>
      </c>
      <c r="D7" s="13">
        <f>C7/H7*H29</f>
        <v>17.285326938870398</v>
      </c>
      <c r="E7" s="14"/>
      <c r="F7" s="21">
        <v>815</v>
      </c>
      <c r="G7" s="13">
        <f t="shared" si="0"/>
        <v>8.4660705860452978</v>
      </c>
      <c r="H7" s="15">
        <v>9626662</v>
      </c>
      <c r="I7" s="15">
        <f t="shared" si="1"/>
        <v>11811.855214723926</v>
      </c>
      <c r="J7" s="16">
        <v>247</v>
      </c>
      <c r="K7" s="15">
        <v>887500</v>
      </c>
      <c r="L7" s="15">
        <f t="shared" si="2"/>
        <v>3593.1174089068827</v>
      </c>
      <c r="M7" s="17"/>
      <c r="N7" s="14"/>
      <c r="O7" s="14"/>
      <c r="P7" s="14"/>
      <c r="Q7" s="19"/>
      <c r="R7" s="14"/>
    </row>
    <row r="8" spans="1:18" x14ac:dyDescent="0.25">
      <c r="A8" s="22">
        <v>1956</v>
      </c>
      <c r="B8" s="14"/>
      <c r="C8" s="14"/>
      <c r="D8" s="14"/>
      <c r="E8" s="14"/>
      <c r="F8" s="12">
        <v>739</v>
      </c>
      <c r="G8" s="13">
        <f t="shared" si="0"/>
        <v>7.5056576814769516</v>
      </c>
      <c r="H8" s="15">
        <v>9845906</v>
      </c>
      <c r="I8" s="15">
        <f t="shared" si="1"/>
        <v>13323.282814614344</v>
      </c>
      <c r="J8" s="16">
        <v>192</v>
      </c>
      <c r="K8" s="15">
        <v>824864</v>
      </c>
      <c r="L8" s="15">
        <f t="shared" si="2"/>
        <v>4296.166666666667</v>
      </c>
      <c r="M8" s="17"/>
      <c r="N8" s="14"/>
      <c r="O8" s="14"/>
      <c r="P8" s="14"/>
      <c r="Q8" s="15"/>
      <c r="R8" s="14"/>
    </row>
    <row r="9" spans="1:18" x14ac:dyDescent="0.25">
      <c r="A9" s="22">
        <v>1957</v>
      </c>
      <c r="B9" s="14"/>
      <c r="C9" s="14"/>
      <c r="D9" s="14"/>
      <c r="E9" s="23"/>
      <c r="F9" s="12">
        <v>657</v>
      </c>
      <c r="G9" s="13">
        <f t="shared" si="0"/>
        <v>7.5761332200180584</v>
      </c>
      <c r="H9" s="15">
        <v>8671970</v>
      </c>
      <c r="I9" s="15">
        <f t="shared" si="1"/>
        <v>13199.345509893456</v>
      </c>
      <c r="J9" s="16">
        <v>114</v>
      </c>
      <c r="K9" s="15">
        <v>612468</v>
      </c>
      <c r="L9" s="15">
        <f t="shared" si="2"/>
        <v>5372.5263157894733</v>
      </c>
      <c r="M9" s="17"/>
      <c r="N9" s="14"/>
      <c r="O9" s="14"/>
      <c r="P9" s="14"/>
      <c r="Q9" s="14"/>
      <c r="R9" s="14"/>
    </row>
    <row r="10" spans="1:18" x14ac:dyDescent="0.25">
      <c r="A10" s="22">
        <v>1958</v>
      </c>
      <c r="B10" s="14"/>
      <c r="C10" s="14"/>
      <c r="D10" s="14"/>
      <c r="E10" s="14"/>
      <c r="F10" s="12">
        <v>539</v>
      </c>
      <c r="G10" s="13">
        <f t="shared" si="0"/>
        <v>6.3811245625111654</v>
      </c>
      <c r="H10" s="15">
        <v>8446787</v>
      </c>
      <c r="I10" s="15">
        <f t="shared" si="1"/>
        <v>15671.218923933209</v>
      </c>
      <c r="J10" s="16">
        <v>77</v>
      </c>
      <c r="K10" s="15">
        <v>523611</v>
      </c>
      <c r="L10" s="15">
        <f t="shared" si="2"/>
        <v>6800.1428571428569</v>
      </c>
      <c r="M10" s="24"/>
      <c r="N10" s="25" t="s">
        <v>12</v>
      </c>
      <c r="O10" s="26" t="s">
        <v>13</v>
      </c>
      <c r="P10" s="14"/>
      <c r="Q10" s="14"/>
      <c r="R10" s="14"/>
    </row>
    <row r="11" spans="1:18" x14ac:dyDescent="0.25">
      <c r="A11" s="22">
        <v>1959</v>
      </c>
      <c r="B11" s="14"/>
      <c r="C11" s="14"/>
      <c r="D11" s="14"/>
      <c r="E11" s="14"/>
      <c r="F11" s="12">
        <v>472</v>
      </c>
      <c r="G11" s="13">
        <f t="shared" si="0"/>
        <v>5.8192958232867262</v>
      </c>
      <c r="H11" s="15">
        <v>8110947</v>
      </c>
      <c r="I11" s="15">
        <f t="shared" si="1"/>
        <v>17184.209745762713</v>
      </c>
      <c r="J11" s="16">
        <v>67</v>
      </c>
      <c r="K11" s="15">
        <v>440873</v>
      </c>
      <c r="L11" s="15">
        <f t="shared" si="2"/>
        <v>6580.1940298507461</v>
      </c>
      <c r="M11" s="17"/>
      <c r="N11" s="27" t="s">
        <v>14</v>
      </c>
      <c r="O11" s="1">
        <v>29247</v>
      </c>
      <c r="P11" s="14"/>
      <c r="Q11" s="14"/>
      <c r="R11" s="14"/>
    </row>
    <row r="12" spans="1:18" x14ac:dyDescent="0.25">
      <c r="A12" s="22">
        <v>1960</v>
      </c>
      <c r="B12" s="14"/>
      <c r="C12" s="14"/>
      <c r="D12" s="14"/>
      <c r="E12" s="14"/>
      <c r="F12" s="12">
        <v>285</v>
      </c>
      <c r="G12" s="13">
        <f t="shared" si="0"/>
        <v>3.9311624488741979</v>
      </c>
      <c r="H12" s="15">
        <v>7249764</v>
      </c>
      <c r="I12" s="15">
        <f t="shared" si="1"/>
        <v>25437.768421052631</v>
      </c>
      <c r="J12" s="16">
        <v>28</v>
      </c>
      <c r="K12" s="15">
        <v>233501</v>
      </c>
      <c r="L12" s="15">
        <f t="shared" si="2"/>
        <v>8339.3214285714294</v>
      </c>
      <c r="M12" s="17"/>
      <c r="N12" s="27" t="s">
        <v>15</v>
      </c>
      <c r="O12" s="1">
        <v>37801</v>
      </c>
      <c r="P12" s="14"/>
      <c r="Q12" s="14"/>
      <c r="R12" s="14"/>
    </row>
    <row r="13" spans="1:18" x14ac:dyDescent="0.25">
      <c r="A13" s="22">
        <v>1961</v>
      </c>
      <c r="B13" s="14"/>
      <c r="C13" s="14"/>
      <c r="D13" s="14"/>
      <c r="E13" s="14"/>
      <c r="F13" s="12">
        <v>321</v>
      </c>
      <c r="G13" s="13">
        <f t="shared" si="0"/>
        <v>4.7118553657096998</v>
      </c>
      <c r="H13" s="15">
        <v>6812603</v>
      </c>
      <c r="I13" s="15">
        <f t="shared" si="1"/>
        <v>21223.062305295949</v>
      </c>
      <c r="J13" s="16">
        <v>16</v>
      </c>
      <c r="K13" s="15">
        <v>92667</v>
      </c>
      <c r="L13" s="15">
        <f t="shared" si="2"/>
        <v>5791.6875</v>
      </c>
      <c r="M13" s="17"/>
      <c r="N13" s="27" t="s">
        <v>16</v>
      </c>
      <c r="O13" s="1">
        <v>30083</v>
      </c>
      <c r="P13" s="14"/>
      <c r="Q13" s="14"/>
      <c r="R13" s="14"/>
    </row>
    <row r="14" spans="1:18" x14ac:dyDescent="0.25">
      <c r="A14" s="22">
        <v>1962</v>
      </c>
      <c r="B14" s="14"/>
      <c r="C14" s="14"/>
      <c r="D14" s="14"/>
      <c r="E14" s="14"/>
      <c r="F14" s="12">
        <v>302</v>
      </c>
      <c r="G14" s="13">
        <f t="shared" si="0"/>
        <v>4.5725263238220748</v>
      </c>
      <c r="H14" s="15">
        <v>6604664</v>
      </c>
      <c r="I14" s="15">
        <f t="shared" si="1"/>
        <v>21869.748344370862</v>
      </c>
      <c r="J14" s="16">
        <v>15</v>
      </c>
      <c r="K14" s="15">
        <v>59469</v>
      </c>
      <c r="L14" s="15">
        <f t="shared" si="2"/>
        <v>3964.6</v>
      </c>
      <c r="M14" s="28"/>
      <c r="N14" s="27" t="s">
        <v>17</v>
      </c>
      <c r="O14" s="1">
        <v>28986</v>
      </c>
      <c r="P14" s="14"/>
      <c r="Q14" s="14"/>
      <c r="R14" s="14"/>
    </row>
    <row r="15" spans="1:18" x14ac:dyDescent="0.25">
      <c r="A15" s="22">
        <v>1963</v>
      </c>
      <c r="B15" s="14"/>
      <c r="C15" s="14"/>
      <c r="D15" s="14"/>
      <c r="E15" s="14"/>
      <c r="F15" s="12">
        <v>246</v>
      </c>
      <c r="G15" s="13">
        <f t="shared" si="0"/>
        <v>3.7475007140816912</v>
      </c>
      <c r="H15" s="15">
        <v>6564375</v>
      </c>
      <c r="I15" s="15">
        <f t="shared" si="1"/>
        <v>26684.451219512193</v>
      </c>
      <c r="J15" s="16">
        <v>9</v>
      </c>
      <c r="K15" s="15">
        <v>58511</v>
      </c>
      <c r="L15" s="15">
        <f t="shared" si="2"/>
        <v>6501.2222222222226</v>
      </c>
      <c r="M15" s="17"/>
      <c r="N15" s="27" t="s">
        <v>18</v>
      </c>
      <c r="O15" s="37">
        <f>SUM(O11:O14)</f>
        <v>126117</v>
      </c>
      <c r="P15" s="14"/>
      <c r="Q15" s="14"/>
      <c r="R15" s="14"/>
    </row>
    <row r="16" spans="1:18" x14ac:dyDescent="0.25">
      <c r="A16" s="22">
        <v>1964</v>
      </c>
      <c r="B16" s="14"/>
      <c r="C16" s="14"/>
      <c r="D16" s="14"/>
      <c r="E16" s="14"/>
      <c r="F16" s="12">
        <v>261</v>
      </c>
      <c r="G16" s="13">
        <f t="shared" si="0"/>
        <v>3.8776377965390076</v>
      </c>
      <c r="H16" s="15">
        <v>6730902</v>
      </c>
      <c r="I16" s="15">
        <f t="shared" si="1"/>
        <v>25788.896551724138</v>
      </c>
      <c r="J16" s="16">
        <v>6</v>
      </c>
      <c r="K16" s="15">
        <v>46596</v>
      </c>
      <c r="L16" s="15">
        <f t="shared" si="2"/>
        <v>7766</v>
      </c>
      <c r="M16" s="29"/>
      <c r="N16" s="14"/>
      <c r="O16" s="14"/>
      <c r="P16" s="14"/>
      <c r="Q16" s="14"/>
      <c r="R16" s="14"/>
    </row>
    <row r="17" spans="1:18" x14ac:dyDescent="0.25">
      <c r="A17" s="22">
        <v>1965</v>
      </c>
      <c r="B17" s="14"/>
      <c r="C17" s="14"/>
      <c r="D17" s="14"/>
      <c r="E17" s="14"/>
      <c r="F17" s="12">
        <v>262</v>
      </c>
      <c r="G17" s="13">
        <f t="shared" si="0"/>
        <v>3.9409631683899859</v>
      </c>
      <c r="H17" s="15">
        <v>6648121</v>
      </c>
      <c r="I17" s="15">
        <f t="shared" si="1"/>
        <v>25374.507633587786</v>
      </c>
      <c r="J17" s="16">
        <v>9</v>
      </c>
      <c r="K17" s="15">
        <v>21929</v>
      </c>
      <c r="L17" s="15">
        <f t="shared" si="2"/>
        <v>2436.5555555555557</v>
      </c>
      <c r="M17" s="17"/>
      <c r="N17" s="14"/>
      <c r="O17" s="14"/>
      <c r="P17" s="14"/>
      <c r="Q17" s="14"/>
      <c r="R17" s="14"/>
    </row>
    <row r="18" spans="1:18" x14ac:dyDescent="0.25">
      <c r="A18" s="22">
        <v>1966</v>
      </c>
      <c r="B18" s="12"/>
      <c r="C18" s="14"/>
      <c r="D18" s="14"/>
      <c r="E18" s="14"/>
      <c r="F18" s="12">
        <v>262</v>
      </c>
      <c r="G18" s="13">
        <f t="shared" si="0"/>
        <v>3.7268768274320894</v>
      </c>
      <c r="H18" s="15">
        <v>7030015</v>
      </c>
      <c r="I18" s="15">
        <f t="shared" si="1"/>
        <v>26832.118320610687</v>
      </c>
      <c r="J18" s="16">
        <v>10</v>
      </c>
      <c r="K18" s="15">
        <v>14973</v>
      </c>
      <c r="L18" s="15">
        <f t="shared" si="2"/>
        <v>1497.3</v>
      </c>
      <c r="M18" s="28"/>
      <c r="N18" s="12"/>
      <c r="O18" s="30"/>
      <c r="P18" s="14"/>
      <c r="Q18" s="14"/>
      <c r="R18" s="14"/>
    </row>
    <row r="19" spans="1:18" x14ac:dyDescent="0.25">
      <c r="A19" s="22">
        <v>1967</v>
      </c>
      <c r="B19" s="12"/>
      <c r="C19" s="12"/>
      <c r="D19" s="12"/>
      <c r="E19" s="14"/>
      <c r="F19" s="12">
        <v>263</v>
      </c>
      <c r="G19" s="13">
        <f t="shared" si="0"/>
        <v>3.5972595720957155</v>
      </c>
      <c r="H19" s="15">
        <v>7311121</v>
      </c>
      <c r="I19" s="15">
        <f t="shared" si="1"/>
        <v>27798.9391634981</v>
      </c>
      <c r="J19" s="16">
        <v>1</v>
      </c>
      <c r="K19" s="15">
        <v>12119</v>
      </c>
      <c r="L19" s="15">
        <f t="shared" si="2"/>
        <v>12119</v>
      </c>
      <c r="M19" s="29"/>
      <c r="N19" s="12"/>
      <c r="O19" s="23"/>
      <c r="P19" s="14"/>
      <c r="Q19" s="14"/>
      <c r="R19" s="14"/>
    </row>
    <row r="20" spans="1:18" x14ac:dyDescent="0.25">
      <c r="A20" s="22">
        <v>1968</v>
      </c>
      <c r="B20" s="14"/>
      <c r="C20" s="14"/>
      <c r="D20" s="14"/>
      <c r="E20" s="14"/>
      <c r="F20" s="12">
        <v>258</v>
      </c>
      <c r="G20" s="13">
        <f t="shared" si="0"/>
        <v>3.2315892104000059</v>
      </c>
      <c r="H20" s="15">
        <v>7983688</v>
      </c>
      <c r="I20" s="15">
        <f t="shared" si="1"/>
        <v>30944.527131782947</v>
      </c>
      <c r="J20" s="16">
        <v>2</v>
      </c>
      <c r="K20" s="15">
        <v>9518</v>
      </c>
      <c r="L20" s="15">
        <f t="shared" si="2"/>
        <v>4759</v>
      </c>
      <c r="M20" s="29"/>
      <c r="N20" s="12"/>
      <c r="O20" s="23"/>
      <c r="P20" s="14"/>
      <c r="Q20" s="14"/>
      <c r="R20" s="14"/>
    </row>
    <row r="21" spans="1:18" x14ac:dyDescent="0.25">
      <c r="A21" s="22">
        <v>1969</v>
      </c>
      <c r="B21" s="14"/>
      <c r="C21" s="14"/>
      <c r="D21" s="14"/>
      <c r="E21" s="14"/>
      <c r="F21" s="12">
        <v>251</v>
      </c>
      <c r="G21" s="13">
        <f t="shared" si="0"/>
        <v>3.3969524329216934</v>
      </c>
      <c r="H21" s="15">
        <v>7388976</v>
      </c>
      <c r="I21" s="15">
        <f t="shared" si="1"/>
        <v>29438.151394422312</v>
      </c>
      <c r="J21" s="16">
        <v>0</v>
      </c>
      <c r="K21" s="15">
        <v>8588</v>
      </c>
      <c r="L21" s="15" t="e">
        <f t="shared" si="2"/>
        <v>#DIV/0!</v>
      </c>
      <c r="M21" s="24"/>
      <c r="N21" s="12"/>
      <c r="O21" s="23"/>
      <c r="P21" s="14"/>
      <c r="Q21" s="14"/>
      <c r="R21" s="14"/>
    </row>
    <row r="22" spans="1:18" x14ac:dyDescent="0.25">
      <c r="A22" s="22">
        <v>1970</v>
      </c>
      <c r="B22" s="14"/>
      <c r="C22" s="14"/>
      <c r="D22" s="14"/>
      <c r="E22" s="31"/>
      <c r="F22" s="12">
        <v>167</v>
      </c>
      <c r="G22" s="13">
        <f t="shared" si="0"/>
        <v>2.5313585301022488</v>
      </c>
      <c r="H22" s="15">
        <v>6597248</v>
      </c>
      <c r="I22" s="15">
        <f t="shared" si="1"/>
        <v>39504.479041916165</v>
      </c>
      <c r="J22" s="16">
        <v>0</v>
      </c>
      <c r="K22" s="15">
        <v>6715</v>
      </c>
      <c r="L22" s="15" t="e">
        <f t="shared" si="2"/>
        <v>#DIV/0!</v>
      </c>
      <c r="M22" s="17"/>
      <c r="N22" s="12"/>
      <c r="O22" s="23"/>
      <c r="P22" s="14"/>
      <c r="Q22" s="14"/>
      <c r="R22" s="14"/>
    </row>
    <row r="23" spans="1:18" ht="15.75" x14ac:dyDescent="0.25">
      <c r="A23" s="22">
        <v>1971</v>
      </c>
      <c r="B23" s="14"/>
      <c r="C23" s="14"/>
      <c r="D23" s="14"/>
      <c r="E23" s="32"/>
      <c r="F23" s="12">
        <v>112</v>
      </c>
      <c r="G23" s="13">
        <f t="shared" si="0"/>
        <v>2.0124654264728687</v>
      </c>
      <c r="H23" s="15">
        <v>5565313</v>
      </c>
      <c r="I23" s="15">
        <f t="shared" si="1"/>
        <v>49690.294642857145</v>
      </c>
      <c r="J23" s="16">
        <v>0</v>
      </c>
      <c r="K23" s="15">
        <v>2</v>
      </c>
      <c r="L23" s="15" t="e">
        <f t="shared" si="2"/>
        <v>#DIV/0!</v>
      </c>
      <c r="M23" s="17"/>
      <c r="N23" s="14"/>
      <c r="O23" s="14"/>
      <c r="P23" s="14"/>
      <c r="Q23" s="14"/>
      <c r="R23" s="14"/>
    </row>
    <row r="24" spans="1:18" x14ac:dyDescent="0.25">
      <c r="A24" s="22">
        <v>1972</v>
      </c>
      <c r="B24" s="14"/>
      <c r="C24" s="14"/>
      <c r="D24" s="14"/>
      <c r="E24" s="14"/>
      <c r="F24" s="12">
        <v>137</v>
      </c>
      <c r="G24" s="13">
        <f t="shared" si="0"/>
        <v>2.5574091690398926</v>
      </c>
      <c r="H24" s="15">
        <v>5356984</v>
      </c>
      <c r="I24" s="28">
        <f t="shared" si="1"/>
        <v>39102.072992700727</v>
      </c>
      <c r="J24" s="12"/>
      <c r="K24" s="14"/>
      <c r="L24" s="14"/>
      <c r="M24" s="17"/>
      <c r="N24" s="14"/>
      <c r="O24" s="14"/>
      <c r="P24" s="14"/>
      <c r="Q24" s="14"/>
      <c r="R24" s="14"/>
    </row>
    <row r="25" spans="1:18" x14ac:dyDescent="0.25">
      <c r="A25" s="22">
        <v>1973</v>
      </c>
      <c r="B25" s="14"/>
      <c r="C25" s="14"/>
      <c r="D25" s="14"/>
      <c r="E25" s="14"/>
      <c r="F25" s="12">
        <v>85</v>
      </c>
      <c r="G25" s="13">
        <f t="shared" si="0"/>
        <v>1.9735048843085004</v>
      </c>
      <c r="H25" s="15">
        <v>4307058</v>
      </c>
      <c r="I25" s="28">
        <f t="shared" si="1"/>
        <v>50671.270588235297</v>
      </c>
      <c r="J25" s="12"/>
      <c r="K25" s="14"/>
      <c r="L25" s="14"/>
      <c r="M25" s="17"/>
      <c r="N25" s="14"/>
      <c r="O25" s="14"/>
      <c r="P25" s="14"/>
      <c r="Q25" s="14"/>
      <c r="R25" s="14"/>
    </row>
    <row r="26" spans="1:18" x14ac:dyDescent="0.25">
      <c r="A26" s="22">
        <v>1974</v>
      </c>
      <c r="B26" s="14"/>
      <c r="C26" s="14"/>
      <c r="D26" s="14"/>
      <c r="E26" s="14"/>
      <c r="F26" s="12">
        <v>89</v>
      </c>
      <c r="G26" s="13">
        <f t="shared" si="0"/>
        <v>2.381672362164057</v>
      </c>
      <c r="H26" s="15">
        <v>3736870</v>
      </c>
      <c r="I26" s="28">
        <f t="shared" si="1"/>
        <v>41987.303370786518</v>
      </c>
      <c r="J26" s="33" t="s">
        <v>19</v>
      </c>
      <c r="K26" s="33" t="s">
        <v>19</v>
      </c>
      <c r="L26" s="33" t="s">
        <v>19</v>
      </c>
      <c r="M26" s="17"/>
      <c r="N26" s="14"/>
      <c r="O26" s="14"/>
      <c r="P26" s="14"/>
      <c r="Q26" s="14"/>
      <c r="R26" s="14"/>
    </row>
    <row r="27" spans="1:18" x14ac:dyDescent="0.25">
      <c r="A27" s="22">
        <v>1975</v>
      </c>
      <c r="B27" s="34">
        <v>24</v>
      </c>
      <c r="C27" s="34">
        <v>93</v>
      </c>
      <c r="D27" s="35">
        <f>C27/H27*H29</f>
        <v>2.7685410384112745</v>
      </c>
      <c r="E27" s="34">
        <f>B27+C27</f>
        <v>117</v>
      </c>
      <c r="F27" s="34">
        <v>79</v>
      </c>
      <c r="G27" s="35">
        <f>F27/H27*H29</f>
        <v>2.351771419725706</v>
      </c>
      <c r="H27" s="36">
        <v>3359170</v>
      </c>
      <c r="I27" s="99">
        <f>H27/F27</f>
        <v>42521.139240506331</v>
      </c>
      <c r="J27" s="37">
        <f>SUM(J2:J23)</f>
        <v>1422</v>
      </c>
      <c r="K27" s="37">
        <f>SUM(K2:K23)</f>
        <v>5543631</v>
      </c>
      <c r="L27" s="37">
        <f>K27/J27</f>
        <v>3898.4746835443038</v>
      </c>
      <c r="M27" s="17"/>
      <c r="N27" s="14"/>
      <c r="O27" s="14"/>
      <c r="P27" s="14"/>
      <c r="Q27" s="14"/>
      <c r="R27" s="14"/>
    </row>
    <row r="28" spans="1:18" ht="76.5" x14ac:dyDescent="0.25">
      <c r="A28" s="12"/>
      <c r="B28" s="4"/>
      <c r="C28" s="4"/>
      <c r="D28" s="4"/>
      <c r="E28" s="4"/>
      <c r="F28" s="6"/>
      <c r="G28" s="4"/>
      <c r="H28" s="6"/>
      <c r="I28" s="6" t="s">
        <v>8</v>
      </c>
      <c r="J28" s="6"/>
      <c r="K28" s="14"/>
      <c r="L28" s="14"/>
      <c r="M28" s="14"/>
      <c r="N28" s="3" t="s">
        <v>20</v>
      </c>
      <c r="O28" s="3" t="s">
        <v>21</v>
      </c>
      <c r="P28" s="3" t="s">
        <v>22</v>
      </c>
      <c r="Q28" s="3" t="s">
        <v>23</v>
      </c>
      <c r="R28" s="14"/>
    </row>
    <row r="29" spans="1:18" x14ac:dyDescent="0.25">
      <c r="A29" s="14"/>
      <c r="B29" s="14"/>
      <c r="C29" s="14"/>
      <c r="D29" s="14"/>
      <c r="E29" s="14"/>
      <c r="F29" s="14"/>
      <c r="G29" s="14"/>
      <c r="H29" s="38">
        <v>100000</v>
      </c>
      <c r="I29" s="14"/>
      <c r="J29" s="12"/>
      <c r="K29" s="14"/>
      <c r="L29" s="14"/>
      <c r="M29" s="14"/>
      <c r="N29" s="39">
        <f>SUM(K3:K5)</f>
        <v>806979</v>
      </c>
      <c r="O29" s="39">
        <v>168400</v>
      </c>
      <c r="P29" s="39">
        <f>N29-O29</f>
        <v>638579</v>
      </c>
      <c r="Q29" s="39">
        <f>P29/O29</f>
        <v>3.7920368171021379</v>
      </c>
      <c r="R29" s="14"/>
    </row>
    <row r="30" spans="1:18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2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40"/>
      <c r="B31" s="19"/>
      <c r="C31" s="19"/>
      <c r="D31" s="40"/>
      <c r="E31" s="12"/>
      <c r="F31" s="14"/>
      <c r="G31" s="12"/>
      <c r="H31" s="12"/>
      <c r="I31" s="19"/>
      <c r="J31" s="26"/>
      <c r="K31" s="19"/>
      <c r="L31" s="14"/>
      <c r="M31" s="14"/>
      <c r="N31" s="14"/>
      <c r="O31" s="14"/>
      <c r="P31" s="14"/>
      <c r="Q31" s="14"/>
      <c r="R31" s="14"/>
    </row>
    <row r="32" spans="1:18" x14ac:dyDescent="0.25">
      <c r="A32" s="41"/>
      <c r="B32" s="19"/>
      <c r="C32" s="19"/>
      <c r="D32" s="14"/>
      <c r="E32" s="14"/>
      <c r="F32" s="14"/>
      <c r="G32" s="14"/>
      <c r="H32" s="14"/>
      <c r="I32" s="19"/>
      <c r="J32" s="26"/>
      <c r="K32" s="14"/>
      <c r="L32" s="14"/>
      <c r="M32" s="14"/>
      <c r="N32" s="14"/>
      <c r="O32" s="14"/>
      <c r="P32" s="14"/>
      <c r="Q32" s="23"/>
      <c r="R32" s="14"/>
    </row>
    <row r="33" spans="1:18" x14ac:dyDescent="0.25">
      <c r="A33" s="40"/>
      <c r="B33" s="19"/>
      <c r="C33" s="19"/>
      <c r="D33" s="19"/>
      <c r="E33" s="19"/>
      <c r="F33" s="19"/>
      <c r="G33" s="19"/>
      <c r="H33" s="19"/>
      <c r="I33" s="19"/>
      <c r="J33" s="26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A34" s="41"/>
      <c r="B34" s="19"/>
      <c r="C34" s="19"/>
      <c r="D34" s="19"/>
      <c r="E34" s="19"/>
      <c r="F34" s="19"/>
      <c r="G34" s="19"/>
      <c r="H34" s="19"/>
      <c r="I34" s="19"/>
      <c r="J34" s="26"/>
      <c r="K34" s="19"/>
      <c r="L34" s="14"/>
      <c r="M34" s="14"/>
      <c r="N34" s="14"/>
      <c r="O34" s="14"/>
      <c r="P34" s="14"/>
      <c r="Q34" s="14"/>
      <c r="R34" s="14"/>
    </row>
    <row r="35" spans="1:18" x14ac:dyDescent="0.25">
      <c r="A35" s="40"/>
      <c r="B35" s="19"/>
      <c r="C35" s="19"/>
      <c r="D35" s="19"/>
      <c r="E35" s="19"/>
      <c r="F35" s="19"/>
      <c r="G35" s="19"/>
      <c r="H35" s="19"/>
      <c r="I35" s="19"/>
      <c r="J35" s="26"/>
      <c r="K35" s="19"/>
      <c r="L35" s="14"/>
      <c r="M35" s="14"/>
      <c r="N35" s="14"/>
      <c r="O35" s="14"/>
      <c r="P35" s="14"/>
      <c r="Q35" s="14"/>
      <c r="R35" s="14"/>
    </row>
    <row r="36" spans="1:18" x14ac:dyDescent="0.25">
      <c r="A36" s="41"/>
      <c r="B36" s="19"/>
      <c r="C36" s="19"/>
      <c r="D36" s="19"/>
      <c r="E36" s="19"/>
      <c r="F36" s="19"/>
      <c r="G36" s="19"/>
      <c r="H36" s="19"/>
      <c r="I36" s="19"/>
      <c r="J36" s="26"/>
      <c r="K36" s="19"/>
      <c r="L36" s="14"/>
      <c r="M36" s="14"/>
      <c r="N36" s="14"/>
      <c r="O36" s="14"/>
      <c r="P36" s="14"/>
      <c r="Q36" s="14"/>
      <c r="R36" s="14"/>
    </row>
    <row r="37" spans="1:18" x14ac:dyDescent="0.25">
      <c r="A37" s="40"/>
      <c r="B37" s="19"/>
      <c r="C37" s="19"/>
      <c r="D37" s="19"/>
      <c r="E37" s="19"/>
      <c r="F37" s="19"/>
      <c r="G37" s="19"/>
      <c r="H37" s="19"/>
      <c r="I37" s="19"/>
      <c r="J37" s="26"/>
      <c r="K37" s="19"/>
      <c r="L37" s="14"/>
      <c r="M37" s="14"/>
      <c r="N37" s="14"/>
      <c r="O37" s="14"/>
      <c r="P37" s="14"/>
      <c r="Q37" s="14"/>
      <c r="R37" s="14"/>
    </row>
    <row r="38" spans="1:18" x14ac:dyDescent="0.25">
      <c r="A38" s="41"/>
      <c r="B38" s="19"/>
      <c r="C38" s="19"/>
      <c r="D38" s="19"/>
      <c r="E38" s="19"/>
      <c r="F38" s="19"/>
      <c r="G38" s="19"/>
      <c r="H38" s="19"/>
      <c r="I38" s="19"/>
      <c r="J38" s="26"/>
      <c r="K38" s="19"/>
      <c r="L38" s="14"/>
      <c r="M38" s="14"/>
      <c r="N38" s="14"/>
      <c r="O38" s="14"/>
      <c r="P38" s="14"/>
      <c r="Q38" s="14"/>
      <c r="R38" s="14"/>
    </row>
    <row r="39" spans="1:18" x14ac:dyDescent="0.25">
      <c r="A39" s="40"/>
      <c r="B39" s="19"/>
      <c r="C39" s="19"/>
      <c r="D39" s="19"/>
      <c r="E39" s="19"/>
      <c r="F39" s="19"/>
      <c r="G39" s="19"/>
      <c r="H39" s="19"/>
      <c r="I39" s="19"/>
      <c r="J39" s="26"/>
      <c r="K39" s="19"/>
      <c r="L39" s="14"/>
      <c r="M39" s="14"/>
      <c r="N39" s="14"/>
      <c r="O39" s="14"/>
      <c r="P39" s="14"/>
      <c r="Q39" s="14"/>
      <c r="R39" s="14"/>
    </row>
    <row r="40" spans="1:18" x14ac:dyDescent="0.25">
      <c r="A40" s="41"/>
      <c r="B40" s="19"/>
      <c r="C40" s="19"/>
      <c r="D40" s="19"/>
      <c r="E40" s="19"/>
      <c r="F40" s="19"/>
      <c r="G40" s="19"/>
      <c r="H40" s="19"/>
      <c r="I40" s="19"/>
      <c r="J40" s="26"/>
      <c r="K40" s="19"/>
      <c r="L40" s="14"/>
      <c r="M40" s="14"/>
      <c r="N40" s="14"/>
      <c r="O40" s="14"/>
      <c r="P40" s="14"/>
      <c r="Q40" s="14"/>
      <c r="R40" s="14"/>
    </row>
    <row r="41" spans="1:18" x14ac:dyDescent="0.25">
      <c r="A41" s="40"/>
      <c r="B41" s="19"/>
      <c r="C41" s="19"/>
      <c r="D41" s="19"/>
      <c r="E41" s="19"/>
      <c r="F41" s="19"/>
      <c r="G41" s="19"/>
      <c r="H41" s="19"/>
      <c r="I41" s="19"/>
      <c r="J41" s="26"/>
      <c r="K41" s="19"/>
      <c r="L41" s="14"/>
      <c r="M41" s="14"/>
      <c r="N41" s="14"/>
      <c r="O41" s="14"/>
      <c r="P41" s="14"/>
      <c r="Q41" s="14"/>
      <c r="R41" s="14"/>
    </row>
    <row r="42" spans="1:18" x14ac:dyDescent="0.25">
      <c r="A42" s="41"/>
      <c r="B42" s="19"/>
      <c r="C42" s="19"/>
      <c r="D42" s="19"/>
      <c r="E42" s="19"/>
      <c r="F42" s="19"/>
      <c r="G42" s="19"/>
      <c r="H42" s="19"/>
      <c r="I42" s="19"/>
      <c r="J42" s="26"/>
      <c r="K42" s="19"/>
      <c r="L42" s="14"/>
      <c r="M42" s="14"/>
      <c r="N42" s="14"/>
      <c r="O42" s="14"/>
      <c r="P42" s="14"/>
      <c r="Q42" s="14"/>
      <c r="R42" s="14"/>
    </row>
    <row r="43" spans="1:18" x14ac:dyDescent="0.25">
      <c r="A43" s="40"/>
      <c r="B43" s="19"/>
      <c r="C43" s="19"/>
      <c r="D43" s="19"/>
      <c r="E43" s="19"/>
      <c r="F43" s="19"/>
      <c r="G43" s="19"/>
      <c r="H43" s="19"/>
      <c r="I43" s="19"/>
      <c r="J43" s="26"/>
      <c r="K43" s="19"/>
      <c r="L43" s="14"/>
      <c r="M43" s="14"/>
      <c r="N43" s="14"/>
      <c r="O43" s="14"/>
      <c r="P43" s="14"/>
      <c r="Q43" s="14"/>
      <c r="R43" s="14"/>
    </row>
    <row r="44" spans="1:18" x14ac:dyDescent="0.25">
      <c r="A44" s="41"/>
      <c r="B44" s="19"/>
      <c r="C44" s="19"/>
      <c r="D44" s="19"/>
      <c r="E44" s="19"/>
      <c r="F44" s="19"/>
      <c r="G44" s="19"/>
      <c r="H44" s="19"/>
      <c r="I44" s="19"/>
      <c r="J44" s="26"/>
      <c r="K44" s="19"/>
      <c r="L44" s="14"/>
      <c r="M44" s="14"/>
      <c r="N44" s="14"/>
      <c r="O44" s="14"/>
      <c r="P44" s="14"/>
      <c r="Q44" s="14"/>
      <c r="R44" s="14"/>
    </row>
    <row r="45" spans="1:18" x14ac:dyDescent="0.25">
      <c r="A45" s="40"/>
      <c r="B45" s="19"/>
      <c r="C45" s="19"/>
      <c r="D45" s="19"/>
      <c r="E45" s="19"/>
      <c r="F45" s="19"/>
      <c r="G45" s="19"/>
      <c r="H45" s="19"/>
      <c r="I45" s="19"/>
      <c r="J45" s="26"/>
      <c r="K45" s="19"/>
      <c r="L45" s="14"/>
      <c r="M45" s="14"/>
      <c r="N45" s="14"/>
      <c r="O45" s="14"/>
      <c r="P45" s="14"/>
      <c r="Q45" s="14"/>
      <c r="R45" s="14"/>
    </row>
    <row r="46" spans="1:18" x14ac:dyDescent="0.25">
      <c r="A46" s="41"/>
      <c r="B46" s="19"/>
      <c r="C46" s="19"/>
      <c r="D46" s="19"/>
      <c r="E46" s="19"/>
      <c r="F46" s="19"/>
      <c r="G46" s="19"/>
      <c r="H46" s="19"/>
      <c r="I46" s="19"/>
      <c r="J46" s="26"/>
      <c r="K46" s="19"/>
      <c r="L46" s="14"/>
      <c r="M46" s="14"/>
      <c r="N46" s="14"/>
      <c r="O46" s="14"/>
      <c r="P46" s="14"/>
      <c r="Q46" s="14"/>
      <c r="R46" s="14"/>
    </row>
    <row r="47" spans="1:18" x14ac:dyDescent="0.25">
      <c r="A47" s="40"/>
      <c r="B47" s="19"/>
      <c r="C47" s="19"/>
      <c r="D47" s="19"/>
      <c r="E47" s="19"/>
      <c r="F47" s="19"/>
      <c r="G47" s="19"/>
      <c r="H47" s="19"/>
      <c r="I47" s="19"/>
      <c r="J47" s="26"/>
      <c r="K47" s="19"/>
      <c r="L47" s="14"/>
      <c r="M47" s="14"/>
      <c r="N47" s="14"/>
      <c r="O47" s="14"/>
      <c r="P47" s="14"/>
      <c r="Q47" s="14"/>
      <c r="R47" s="14"/>
    </row>
    <row r="48" spans="1:18" x14ac:dyDescent="0.25">
      <c r="A48" s="41"/>
      <c r="B48" s="19"/>
      <c r="C48" s="19"/>
      <c r="D48" s="19"/>
      <c r="E48" s="19"/>
      <c r="F48" s="19"/>
      <c r="G48" s="19"/>
      <c r="H48" s="19"/>
      <c r="I48" s="19"/>
      <c r="J48" s="26"/>
      <c r="K48" s="19"/>
      <c r="L48" s="14"/>
      <c r="M48" s="14"/>
      <c r="N48" s="14"/>
      <c r="O48" s="14"/>
      <c r="P48" s="14"/>
      <c r="Q48" s="14"/>
      <c r="R48" s="14"/>
    </row>
    <row r="49" spans="1:18" x14ac:dyDescent="0.25">
      <c r="A49" s="40"/>
      <c r="B49" s="19"/>
      <c r="C49" s="19"/>
      <c r="D49" s="19"/>
      <c r="E49" s="19"/>
      <c r="F49" s="19"/>
      <c r="G49" s="19"/>
      <c r="H49" s="19"/>
      <c r="I49" s="19"/>
      <c r="J49" s="26"/>
      <c r="K49" s="19"/>
      <c r="L49" s="14"/>
      <c r="M49" s="14"/>
      <c r="N49" s="14"/>
      <c r="O49" s="14"/>
      <c r="P49" s="14"/>
      <c r="Q49" s="14"/>
      <c r="R49" s="14"/>
    </row>
    <row r="50" spans="1:18" x14ac:dyDescent="0.25">
      <c r="A50" s="41"/>
      <c r="B50" s="19"/>
      <c r="C50" s="19"/>
      <c r="D50" s="19"/>
      <c r="E50" s="19"/>
      <c r="F50" s="19"/>
      <c r="G50" s="19"/>
      <c r="H50" s="19"/>
      <c r="I50" s="19"/>
      <c r="J50" s="26"/>
      <c r="K50" s="19"/>
      <c r="L50" s="14"/>
      <c r="M50" s="14"/>
      <c r="N50" s="14"/>
      <c r="O50" s="14"/>
      <c r="P50" s="14"/>
      <c r="Q50" s="14"/>
      <c r="R50" s="14"/>
    </row>
    <row r="51" spans="1:18" x14ac:dyDescent="0.25">
      <c r="A51" s="40"/>
      <c r="B51" s="19"/>
      <c r="C51" s="19"/>
      <c r="D51" s="19"/>
      <c r="E51" s="19"/>
      <c r="F51" s="19"/>
      <c r="G51" s="19"/>
      <c r="H51" s="19"/>
      <c r="I51" s="19"/>
      <c r="J51" s="26"/>
      <c r="K51" s="19"/>
      <c r="L51" s="14"/>
      <c r="M51" s="14"/>
      <c r="N51" s="14"/>
      <c r="O51" s="14"/>
      <c r="P51" s="14"/>
      <c r="Q51" s="14"/>
      <c r="R51" s="14"/>
    </row>
    <row r="52" spans="1:18" x14ac:dyDescent="0.25">
      <c r="A52" s="41"/>
      <c r="B52" s="19"/>
      <c r="C52" s="19"/>
      <c r="D52" s="19"/>
      <c r="E52" s="19"/>
      <c r="F52" s="19"/>
      <c r="G52" s="19"/>
      <c r="H52" s="19"/>
      <c r="I52" s="19"/>
      <c r="J52" s="26"/>
      <c r="K52" s="19"/>
      <c r="L52" s="14"/>
      <c r="M52" s="14"/>
      <c r="N52" s="14"/>
      <c r="O52" s="14"/>
      <c r="P52" s="14"/>
      <c r="Q52" s="14"/>
      <c r="R52" s="14"/>
    </row>
    <row r="53" spans="1:18" x14ac:dyDescent="0.25">
      <c r="A53" s="40"/>
      <c r="B53" s="19"/>
      <c r="C53" s="19"/>
      <c r="D53" s="19"/>
      <c r="E53" s="19"/>
      <c r="F53" s="19"/>
      <c r="G53" s="19"/>
      <c r="H53" s="19"/>
      <c r="I53" s="19"/>
      <c r="J53" s="26"/>
      <c r="K53" s="19"/>
      <c r="L53" s="14"/>
      <c r="M53" s="14"/>
      <c r="N53" s="14"/>
      <c r="O53" s="14"/>
      <c r="P53" s="14"/>
      <c r="Q53" s="14"/>
      <c r="R53" s="14"/>
    </row>
    <row r="54" spans="1:18" x14ac:dyDescent="0.25">
      <c r="A54" s="41"/>
      <c r="B54" s="19"/>
      <c r="C54" s="19"/>
      <c r="D54" s="19"/>
      <c r="E54" s="19"/>
      <c r="F54" s="19"/>
      <c r="G54" s="19"/>
      <c r="H54" s="19"/>
      <c r="I54" s="19"/>
      <c r="J54" s="26"/>
      <c r="K54" s="19"/>
      <c r="L54" s="14"/>
      <c r="M54" s="14"/>
      <c r="N54" s="14"/>
      <c r="O54" s="14"/>
      <c r="P54" s="14"/>
      <c r="Q54" s="14"/>
      <c r="R54" s="14"/>
    </row>
    <row r="55" spans="1:18" x14ac:dyDescent="0.25">
      <c r="A55" s="40"/>
      <c r="B55" s="19"/>
      <c r="C55" s="19"/>
      <c r="D55" s="19"/>
      <c r="E55" s="19"/>
      <c r="F55" s="19"/>
      <c r="G55" s="19"/>
      <c r="H55" s="19"/>
      <c r="I55" s="19"/>
      <c r="J55" s="26"/>
      <c r="K55" s="19"/>
      <c r="L55" s="14"/>
      <c r="M55" s="14"/>
      <c r="N55" s="14"/>
      <c r="O55" s="14"/>
      <c r="P55" s="14"/>
      <c r="Q55" s="14"/>
      <c r="R55" s="14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EF29A-A5C0-44A7-8ED8-85385992F005}">
  <dimension ref="A1:W41"/>
  <sheetViews>
    <sheetView topLeftCell="A22" workbookViewId="0">
      <selection activeCell="T43" sqref="T43"/>
    </sheetView>
  </sheetViews>
  <sheetFormatPr defaultRowHeight="15" x14ac:dyDescent="0.25"/>
  <cols>
    <col min="2" max="2" width="9.7109375" customWidth="1"/>
    <col min="4" max="4" width="11.5703125" customWidth="1"/>
    <col min="5" max="5" width="21.140625" customWidth="1"/>
    <col min="7" max="7" width="11.140625" customWidth="1"/>
    <col min="12" max="12" width="11.5703125" customWidth="1"/>
    <col min="15" max="15" width="21.28515625" customWidth="1"/>
    <col min="18" max="18" width="11.85546875" customWidth="1"/>
    <col min="20" max="20" width="11.7109375" customWidth="1"/>
    <col min="21" max="21" width="31.42578125" customWidth="1"/>
  </cols>
  <sheetData>
    <row r="1" spans="1:23" ht="63.75" x14ac:dyDescent="0.25">
      <c r="A1" s="42" t="s">
        <v>25</v>
      </c>
      <c r="B1" s="3" t="s">
        <v>26</v>
      </c>
      <c r="C1" s="43" t="s">
        <v>9</v>
      </c>
      <c r="D1" s="43" t="s">
        <v>10</v>
      </c>
      <c r="E1" s="43" t="s">
        <v>27</v>
      </c>
      <c r="F1" s="44" t="s">
        <v>28</v>
      </c>
      <c r="G1" s="45" t="s">
        <v>29</v>
      </c>
      <c r="H1" s="3" t="s">
        <v>30</v>
      </c>
      <c r="I1" s="3" t="s">
        <v>31</v>
      </c>
      <c r="J1" s="46" t="s">
        <v>32</v>
      </c>
      <c r="K1" s="44" t="s">
        <v>33</v>
      </c>
      <c r="L1" s="45" t="s">
        <v>34</v>
      </c>
      <c r="M1" s="3" t="s">
        <v>30</v>
      </c>
      <c r="N1" s="3" t="s">
        <v>31</v>
      </c>
      <c r="O1" s="43" t="s">
        <v>27</v>
      </c>
      <c r="Q1" s="44" t="s">
        <v>35</v>
      </c>
      <c r="R1" s="45" t="s">
        <v>36</v>
      </c>
      <c r="S1" s="3" t="s">
        <v>30</v>
      </c>
      <c r="T1" s="47" t="s">
        <v>31</v>
      </c>
      <c r="U1" s="43" t="s">
        <v>27</v>
      </c>
      <c r="V1" s="42"/>
      <c r="W1" s="3"/>
    </row>
    <row r="2" spans="1:23" x14ac:dyDescent="0.25">
      <c r="A2" s="11">
        <v>1950</v>
      </c>
      <c r="B2" s="48">
        <v>36</v>
      </c>
      <c r="C2" s="49">
        <v>83297</v>
      </c>
      <c r="D2" s="49">
        <f t="shared" ref="D2:D23" si="0">C2/B2</f>
        <v>2313.8055555555557</v>
      </c>
      <c r="F2" s="50">
        <v>1950</v>
      </c>
      <c r="G2" s="48">
        <v>110</v>
      </c>
      <c r="H2" s="49">
        <v>220503</v>
      </c>
      <c r="I2" s="49">
        <f>H2/G2</f>
        <v>2004.5727272727272</v>
      </c>
      <c r="J2" s="48"/>
      <c r="K2" s="65">
        <v>1950</v>
      </c>
      <c r="L2" s="49">
        <v>72</v>
      </c>
      <c r="M2" s="49">
        <v>108504</v>
      </c>
      <c r="N2" s="49">
        <f>M2/L2</f>
        <v>1507</v>
      </c>
      <c r="Q2" s="50">
        <v>1953</v>
      </c>
      <c r="R2" s="49">
        <v>0</v>
      </c>
      <c r="S2" s="49">
        <v>53</v>
      </c>
      <c r="T2" s="49" t="e">
        <f>S2/R2</f>
        <v>#DIV/0!</v>
      </c>
      <c r="U2" s="3"/>
    </row>
    <row r="3" spans="1:23" ht="15.75" thickBot="1" x14ac:dyDescent="0.3">
      <c r="A3" s="18">
        <v>1951</v>
      </c>
      <c r="B3" s="49">
        <v>55</v>
      </c>
      <c r="C3" s="56">
        <v>126117</v>
      </c>
      <c r="D3" s="49">
        <f t="shared" si="0"/>
        <v>2293.0363636363636</v>
      </c>
      <c r="E3" s="19" t="s">
        <v>37</v>
      </c>
      <c r="F3" s="54">
        <v>1951</v>
      </c>
      <c r="G3" s="48">
        <v>124</v>
      </c>
      <c r="H3" s="49">
        <v>280363</v>
      </c>
      <c r="I3" s="49">
        <f>H3/G3</f>
        <v>2260.9919354838707</v>
      </c>
      <c r="J3" s="48"/>
      <c r="K3" s="54">
        <v>1951</v>
      </c>
      <c r="L3" s="49">
        <v>139</v>
      </c>
      <c r="M3" s="56">
        <v>269848</v>
      </c>
      <c r="N3" s="49">
        <f>M3/L3</f>
        <v>1941.3525179856115</v>
      </c>
      <c r="O3" s="19" t="s">
        <v>37</v>
      </c>
      <c r="Q3" s="50">
        <v>1954</v>
      </c>
      <c r="R3" s="49">
        <v>2</v>
      </c>
      <c r="S3" s="49">
        <v>1281</v>
      </c>
      <c r="T3" s="49">
        <f t="shared" ref="T3:T39" si="1">S3/R3</f>
        <v>640.5</v>
      </c>
      <c r="U3" s="3"/>
    </row>
    <row r="4" spans="1:23" x14ac:dyDescent="0.25">
      <c r="A4" s="18">
        <v>1952</v>
      </c>
      <c r="B4" s="49">
        <v>75</v>
      </c>
      <c r="C4" s="56">
        <v>213121</v>
      </c>
      <c r="D4" s="49">
        <f t="shared" si="0"/>
        <v>2841.6133333333332</v>
      </c>
      <c r="E4" s="61">
        <f>AVERAGE(D3:D5)</f>
        <v>2483.3997339733974</v>
      </c>
      <c r="F4" s="54">
        <v>1952</v>
      </c>
      <c r="G4" s="48">
        <v>77</v>
      </c>
      <c r="H4" s="49">
        <v>245092</v>
      </c>
      <c r="I4" s="49">
        <f>H4/G4</f>
        <v>3183.0129870129872</v>
      </c>
      <c r="J4" s="48"/>
      <c r="K4" s="54">
        <v>1952</v>
      </c>
      <c r="L4" s="49">
        <v>144</v>
      </c>
      <c r="M4" s="56">
        <v>310961</v>
      </c>
      <c r="N4" s="49">
        <f>M4/L4</f>
        <v>2159.4513888888887</v>
      </c>
      <c r="O4" s="61">
        <f>AVERAGE(N3:N5)</f>
        <v>2181.2383393285368</v>
      </c>
      <c r="Q4" s="50">
        <v>1955</v>
      </c>
      <c r="R4" s="51">
        <v>10</v>
      </c>
      <c r="S4" s="52">
        <v>18249</v>
      </c>
      <c r="T4" s="53">
        <f t="shared" si="1"/>
        <v>1824.9</v>
      </c>
      <c r="U4" s="3"/>
    </row>
    <row r="5" spans="1:23" ht="18" customHeight="1" x14ac:dyDescent="0.25">
      <c r="A5" s="18">
        <v>1953</v>
      </c>
      <c r="B5" s="49">
        <v>202</v>
      </c>
      <c r="C5" s="56">
        <v>467741</v>
      </c>
      <c r="D5" s="49">
        <f t="shared" si="0"/>
        <v>2315.5495049504952</v>
      </c>
      <c r="F5" s="54">
        <v>1953</v>
      </c>
      <c r="G5" s="48">
        <v>62</v>
      </c>
      <c r="H5" s="49">
        <v>186848</v>
      </c>
      <c r="I5" s="49">
        <f>H5/G5</f>
        <v>3013.6774193548385</v>
      </c>
      <c r="J5" s="48"/>
      <c r="K5" s="54">
        <v>1953</v>
      </c>
      <c r="L5" s="49">
        <v>180</v>
      </c>
      <c r="M5" s="56">
        <v>439724</v>
      </c>
      <c r="N5" s="49">
        <f t="shared" ref="N5:N24" si="2">M5/L5</f>
        <v>2442.911111111111</v>
      </c>
      <c r="Q5" s="50">
        <v>1956</v>
      </c>
      <c r="R5" s="55">
        <v>32</v>
      </c>
      <c r="S5" s="56">
        <v>93514</v>
      </c>
      <c r="T5" s="57">
        <f t="shared" si="1"/>
        <v>2922.3125</v>
      </c>
      <c r="U5" s="83" t="s">
        <v>55</v>
      </c>
    </row>
    <row r="6" spans="1:23" ht="15.75" thickBot="1" x14ac:dyDescent="0.3">
      <c r="A6" s="62">
        <v>1954</v>
      </c>
      <c r="B6" s="49">
        <v>261</v>
      </c>
      <c r="C6" s="56">
        <v>799451</v>
      </c>
      <c r="D6" s="49">
        <f t="shared" si="0"/>
        <v>3063.030651340996</v>
      </c>
      <c r="E6" s="84" t="s">
        <v>56</v>
      </c>
      <c r="F6" s="63" t="s">
        <v>19</v>
      </c>
      <c r="G6" s="64">
        <f>SUM(G2:G5)</f>
        <v>373</v>
      </c>
      <c r="H6" s="64">
        <f>SUM(H2:H5)</f>
        <v>932806</v>
      </c>
      <c r="I6" s="91">
        <f>H6/G6</f>
        <v>2500.8203753351208</v>
      </c>
      <c r="J6" s="48"/>
      <c r="K6" s="65">
        <v>1954</v>
      </c>
      <c r="L6" s="49">
        <v>114</v>
      </c>
      <c r="M6" s="49">
        <v>320129</v>
      </c>
      <c r="N6" s="49">
        <f t="shared" si="2"/>
        <v>2808.1491228070176</v>
      </c>
      <c r="O6" s="84" t="s">
        <v>56</v>
      </c>
      <c r="Q6" s="50">
        <v>1957</v>
      </c>
      <c r="R6" s="58">
        <v>93</v>
      </c>
      <c r="S6" s="59">
        <v>258298</v>
      </c>
      <c r="T6" s="60">
        <f t="shared" si="1"/>
        <v>2777.3978494623657</v>
      </c>
      <c r="U6" s="85">
        <f>AVERAGE(T4:T6)</f>
        <v>2508.2034498207886</v>
      </c>
    </row>
    <row r="7" spans="1:23" x14ac:dyDescent="0.25">
      <c r="A7" s="62">
        <v>1955</v>
      </c>
      <c r="B7" s="49">
        <v>247</v>
      </c>
      <c r="C7" s="56">
        <v>887500</v>
      </c>
      <c r="D7" s="49">
        <f t="shared" si="0"/>
        <v>3593.1174089068827</v>
      </c>
      <c r="E7" s="98">
        <f>AVERAGE(D2,D6:D7)</f>
        <v>2989.9845386011452</v>
      </c>
      <c r="J7" s="48"/>
      <c r="K7" s="65">
        <v>1955</v>
      </c>
      <c r="L7" s="49">
        <v>124</v>
      </c>
      <c r="M7" s="49">
        <v>341408</v>
      </c>
      <c r="N7" s="49">
        <f t="shared" si="2"/>
        <v>2753.2903225806454</v>
      </c>
      <c r="O7" s="85">
        <f>AVERAGE(N2,N6:N7)</f>
        <v>2356.1464817958877</v>
      </c>
      <c r="Q7" s="50">
        <v>1958</v>
      </c>
      <c r="R7" s="49">
        <v>116</v>
      </c>
      <c r="S7" s="49">
        <v>447209</v>
      </c>
      <c r="T7" s="47">
        <f t="shared" si="1"/>
        <v>3855.25</v>
      </c>
      <c r="U7" s="3"/>
    </row>
    <row r="8" spans="1:23" x14ac:dyDescent="0.25">
      <c r="A8" s="22">
        <v>1956</v>
      </c>
      <c r="B8" s="48">
        <v>192</v>
      </c>
      <c r="C8" s="49">
        <v>824864</v>
      </c>
      <c r="D8" s="49">
        <f t="shared" si="0"/>
        <v>4296.166666666667</v>
      </c>
      <c r="J8" s="48"/>
      <c r="K8" s="50">
        <v>1956</v>
      </c>
      <c r="L8" s="49">
        <v>118</v>
      </c>
      <c r="M8" s="49">
        <v>389025</v>
      </c>
      <c r="N8" s="49">
        <f t="shared" si="2"/>
        <v>3296.8220338983051</v>
      </c>
      <c r="Q8" s="50">
        <v>1959</v>
      </c>
      <c r="R8" s="49">
        <v>92</v>
      </c>
      <c r="S8" s="49">
        <v>423407</v>
      </c>
      <c r="T8" s="47">
        <f t="shared" si="1"/>
        <v>4602.25</v>
      </c>
      <c r="U8" s="3"/>
    </row>
    <row r="9" spans="1:23" x14ac:dyDescent="0.25">
      <c r="A9" s="22">
        <v>1957</v>
      </c>
      <c r="B9" s="48">
        <v>114</v>
      </c>
      <c r="C9" s="49">
        <v>612468</v>
      </c>
      <c r="D9" s="49">
        <f t="shared" si="0"/>
        <v>5372.5263157894733</v>
      </c>
      <c r="J9" s="48"/>
      <c r="K9" s="50">
        <v>1957</v>
      </c>
      <c r="L9" s="49">
        <v>103</v>
      </c>
      <c r="M9" s="49">
        <v>301018</v>
      </c>
      <c r="N9" s="49">
        <f t="shared" si="2"/>
        <v>2922.5048543689322</v>
      </c>
      <c r="O9" s="19" t="s">
        <v>38</v>
      </c>
      <c r="Q9" s="50">
        <v>1960</v>
      </c>
      <c r="R9" s="49">
        <v>67</v>
      </c>
      <c r="S9" s="49">
        <v>405838</v>
      </c>
      <c r="T9" s="47">
        <f t="shared" si="1"/>
        <v>6057.2835820895525</v>
      </c>
      <c r="U9" s="3"/>
    </row>
    <row r="10" spans="1:23" x14ac:dyDescent="0.25">
      <c r="A10" s="22">
        <v>1958</v>
      </c>
      <c r="B10" s="48">
        <v>77</v>
      </c>
      <c r="C10" s="49">
        <v>523611</v>
      </c>
      <c r="D10" s="49">
        <f t="shared" si="0"/>
        <v>6800.1428571428569</v>
      </c>
      <c r="E10" s="19" t="s">
        <v>38</v>
      </c>
      <c r="J10" s="48"/>
      <c r="K10" s="50">
        <v>1958</v>
      </c>
      <c r="L10" s="49">
        <v>41</v>
      </c>
      <c r="M10" s="49">
        <v>178205</v>
      </c>
      <c r="N10" s="49">
        <f t="shared" si="2"/>
        <v>4346.4634146341459</v>
      </c>
      <c r="O10" s="61">
        <f>AVERAGE(N6:N7)</f>
        <v>2780.7197226938315</v>
      </c>
      <c r="Q10" s="50">
        <v>1961</v>
      </c>
      <c r="R10" s="49">
        <v>68</v>
      </c>
      <c r="S10" s="49">
        <v>390473</v>
      </c>
      <c r="T10" s="47">
        <f t="shared" si="1"/>
        <v>5742.25</v>
      </c>
      <c r="U10" s="3"/>
    </row>
    <row r="11" spans="1:23" x14ac:dyDescent="0.25">
      <c r="A11" s="22">
        <v>1959</v>
      </c>
      <c r="B11" s="48">
        <v>67</v>
      </c>
      <c r="C11" s="49">
        <v>440873</v>
      </c>
      <c r="D11" s="49">
        <f t="shared" si="0"/>
        <v>6580.1940298507461</v>
      </c>
      <c r="E11" s="61">
        <f>AVERAGE(D6:D7)</f>
        <v>3328.0740301239393</v>
      </c>
      <c r="J11" s="48"/>
      <c r="K11" s="50">
        <v>1959</v>
      </c>
      <c r="L11" s="49">
        <v>25</v>
      </c>
      <c r="M11" s="49">
        <v>92825</v>
      </c>
      <c r="N11" s="49">
        <f t="shared" si="2"/>
        <v>3713</v>
      </c>
      <c r="Q11" s="50">
        <v>1962</v>
      </c>
      <c r="R11" s="49">
        <v>62</v>
      </c>
      <c r="S11" s="49">
        <v>333659</v>
      </c>
      <c r="T11" s="47">
        <f t="shared" si="1"/>
        <v>5381.5967741935483</v>
      </c>
      <c r="U11" s="3"/>
    </row>
    <row r="12" spans="1:23" x14ac:dyDescent="0.25">
      <c r="A12" s="22">
        <v>1960</v>
      </c>
      <c r="B12" s="48">
        <v>28</v>
      </c>
      <c r="C12" s="49">
        <v>233501</v>
      </c>
      <c r="D12" s="49">
        <f t="shared" si="0"/>
        <v>8339.3214285714294</v>
      </c>
      <c r="G12" s="69"/>
      <c r="J12" s="48"/>
      <c r="K12" s="50">
        <v>1960</v>
      </c>
      <c r="L12" s="49">
        <v>9</v>
      </c>
      <c r="M12" s="49">
        <v>87598</v>
      </c>
      <c r="N12" s="49">
        <f t="shared" si="2"/>
        <v>9733.1111111111113</v>
      </c>
      <c r="O12" t="s">
        <v>39</v>
      </c>
      <c r="Q12" s="50">
        <v>1963</v>
      </c>
      <c r="R12" s="49">
        <v>46</v>
      </c>
      <c r="S12" s="49">
        <v>331502</v>
      </c>
      <c r="T12" s="47">
        <f t="shared" si="1"/>
        <v>7206.565217391304</v>
      </c>
      <c r="U12" s="3"/>
    </row>
    <row r="13" spans="1:23" x14ac:dyDescent="0.25">
      <c r="A13" s="22">
        <v>1961</v>
      </c>
      <c r="B13" s="48">
        <v>16</v>
      </c>
      <c r="C13" s="49">
        <v>92667</v>
      </c>
      <c r="D13" s="49">
        <f t="shared" si="0"/>
        <v>5791.6875</v>
      </c>
      <c r="J13" s="48"/>
      <c r="K13" s="50">
        <v>1961</v>
      </c>
      <c r="L13" s="49">
        <v>18</v>
      </c>
      <c r="M13" s="49">
        <v>97171</v>
      </c>
      <c r="N13" s="49">
        <f t="shared" si="2"/>
        <v>5398.3888888888887</v>
      </c>
      <c r="O13" s="61">
        <f>AVERAGE(N2:N23)</f>
        <v>5877.2079377512746</v>
      </c>
      <c r="Q13" s="50">
        <v>1964</v>
      </c>
      <c r="R13" s="49">
        <v>45</v>
      </c>
      <c r="S13" s="49">
        <v>322312</v>
      </c>
      <c r="T13" s="47">
        <f t="shared" si="1"/>
        <v>7162.4888888888891</v>
      </c>
      <c r="U13" s="3"/>
    </row>
    <row r="14" spans="1:23" x14ac:dyDescent="0.25">
      <c r="A14" s="22">
        <v>1962</v>
      </c>
      <c r="B14" s="48">
        <v>15</v>
      </c>
      <c r="C14" s="49">
        <v>59469</v>
      </c>
      <c r="D14" s="49">
        <f t="shared" si="0"/>
        <v>3964.6</v>
      </c>
      <c r="E14" t="s">
        <v>39</v>
      </c>
      <c r="G14" s="69"/>
      <c r="J14" s="48"/>
      <c r="K14" s="50">
        <v>1962</v>
      </c>
      <c r="L14" s="49">
        <v>18</v>
      </c>
      <c r="M14" s="49">
        <v>115538</v>
      </c>
      <c r="N14" s="49">
        <f t="shared" si="2"/>
        <v>6418.7777777777774</v>
      </c>
      <c r="Q14" s="50">
        <v>1965</v>
      </c>
      <c r="R14" s="49">
        <v>41</v>
      </c>
      <c r="S14" s="49">
        <v>306696</v>
      </c>
      <c r="T14" s="47">
        <f t="shared" si="1"/>
        <v>7480.3902439024387</v>
      </c>
      <c r="U14" s="3"/>
    </row>
    <row r="15" spans="1:23" x14ac:dyDescent="0.25">
      <c r="A15" s="22">
        <v>1963</v>
      </c>
      <c r="B15" s="48">
        <v>9</v>
      </c>
      <c r="C15" s="49">
        <v>58511</v>
      </c>
      <c r="D15" s="49">
        <f t="shared" si="0"/>
        <v>6501.2222222222226</v>
      </c>
      <c r="E15" s="61">
        <f>AVERAGE(D6:D19)</f>
        <v>5580.0617597176306</v>
      </c>
      <c r="J15" s="48"/>
      <c r="K15" s="50">
        <v>1963</v>
      </c>
      <c r="L15" s="49">
        <v>17</v>
      </c>
      <c r="M15" s="49">
        <v>102992</v>
      </c>
      <c r="N15" s="49">
        <f t="shared" si="2"/>
        <v>6058.3529411764703</v>
      </c>
      <c r="Q15" s="50">
        <v>1966</v>
      </c>
      <c r="R15" s="49">
        <v>40</v>
      </c>
      <c r="S15" s="49">
        <v>297242</v>
      </c>
      <c r="T15" s="47">
        <f t="shared" si="1"/>
        <v>7431.05</v>
      </c>
      <c r="U15" s="3"/>
    </row>
    <row r="16" spans="1:23" x14ac:dyDescent="0.25">
      <c r="A16" s="22">
        <v>1964</v>
      </c>
      <c r="B16" s="48">
        <v>6</v>
      </c>
      <c r="C16" s="49">
        <v>46596</v>
      </c>
      <c r="D16" s="49">
        <f t="shared" si="0"/>
        <v>7766</v>
      </c>
      <c r="H16" s="69"/>
      <c r="J16" s="48"/>
      <c r="K16" s="50">
        <v>1964</v>
      </c>
      <c r="L16" s="49">
        <v>13</v>
      </c>
      <c r="M16" s="49">
        <v>81394</v>
      </c>
      <c r="N16" s="49">
        <f t="shared" si="2"/>
        <v>6261.0769230769229</v>
      </c>
      <c r="Q16" s="50">
        <v>1967</v>
      </c>
      <c r="R16" s="49">
        <v>32</v>
      </c>
      <c r="S16" s="49">
        <v>323091</v>
      </c>
      <c r="T16" s="47">
        <f t="shared" si="1"/>
        <v>10096.59375</v>
      </c>
      <c r="U16" s="3"/>
    </row>
    <row r="17" spans="1:23" x14ac:dyDescent="0.25">
      <c r="A17" s="22">
        <v>1965</v>
      </c>
      <c r="B17" s="48">
        <v>9</v>
      </c>
      <c r="C17" s="49">
        <v>21929</v>
      </c>
      <c r="D17" s="49">
        <f t="shared" si="0"/>
        <v>2436.5555555555557</v>
      </c>
      <c r="J17" s="48"/>
      <c r="K17" s="50">
        <v>1965</v>
      </c>
      <c r="L17" s="49">
        <v>9</v>
      </c>
      <c r="M17" s="49">
        <v>65366</v>
      </c>
      <c r="N17" s="49">
        <f t="shared" si="2"/>
        <v>7262.8888888888887</v>
      </c>
      <c r="Q17" s="50">
        <v>1968</v>
      </c>
      <c r="R17" s="49">
        <v>30</v>
      </c>
      <c r="S17" s="49">
        <v>349245</v>
      </c>
      <c r="T17" s="47">
        <f t="shared" si="1"/>
        <v>11641.5</v>
      </c>
    </row>
    <row r="18" spans="1:23" x14ac:dyDescent="0.25">
      <c r="A18" s="22">
        <v>1966</v>
      </c>
      <c r="B18" s="48">
        <v>10</v>
      </c>
      <c r="C18" s="49">
        <v>14973</v>
      </c>
      <c r="D18" s="49">
        <f t="shared" si="0"/>
        <v>1497.3</v>
      </c>
      <c r="E18" s="49" t="s">
        <v>40</v>
      </c>
      <c r="J18" s="48"/>
      <c r="K18" s="50">
        <v>1966</v>
      </c>
      <c r="L18" s="49">
        <v>8</v>
      </c>
      <c r="M18" s="49">
        <v>66187</v>
      </c>
      <c r="N18" s="49">
        <f t="shared" si="2"/>
        <v>8273.375</v>
      </c>
      <c r="O18" s="49" t="s">
        <v>40</v>
      </c>
      <c r="Q18" s="50">
        <v>1969</v>
      </c>
      <c r="R18" s="49">
        <v>31</v>
      </c>
      <c r="S18" s="49">
        <v>279280</v>
      </c>
      <c r="T18" s="47">
        <f t="shared" si="1"/>
        <v>9009.032258064517</v>
      </c>
    </row>
    <row r="19" spans="1:23" x14ac:dyDescent="0.25">
      <c r="A19" s="22">
        <v>1967</v>
      </c>
      <c r="B19" s="48">
        <v>1</v>
      </c>
      <c r="C19" s="49">
        <v>12119</v>
      </c>
      <c r="D19" s="49">
        <f t="shared" si="0"/>
        <v>12119</v>
      </c>
      <c r="E19" s="61">
        <f>AVERAGE(D2:D19)</f>
        <v>4882.4927440845886</v>
      </c>
      <c r="J19" s="48"/>
      <c r="K19" s="50">
        <v>1967</v>
      </c>
      <c r="L19" s="49">
        <v>8</v>
      </c>
      <c r="M19" s="49">
        <v>71720</v>
      </c>
      <c r="N19" s="49">
        <f t="shared" si="2"/>
        <v>8965</v>
      </c>
      <c r="O19" s="61">
        <f>AVERAGE(N2:N23)</f>
        <v>5877.2079377512746</v>
      </c>
      <c r="Q19" s="50">
        <v>1970</v>
      </c>
      <c r="R19" s="49">
        <v>26</v>
      </c>
      <c r="S19" s="49">
        <v>201554</v>
      </c>
      <c r="T19" s="47">
        <f t="shared" si="1"/>
        <v>7752.0769230769229</v>
      </c>
      <c r="U19" s="3"/>
      <c r="V19" s="70"/>
    </row>
    <row r="20" spans="1:23" x14ac:dyDescent="0.25">
      <c r="A20" s="22">
        <v>1968</v>
      </c>
      <c r="B20" s="48">
        <v>2</v>
      </c>
      <c r="C20" s="49">
        <v>9518</v>
      </c>
      <c r="D20" s="49">
        <f t="shared" si="0"/>
        <v>4759</v>
      </c>
      <c r="E20" s="48"/>
      <c r="J20" s="48"/>
      <c r="K20" s="50">
        <v>1968</v>
      </c>
      <c r="L20" s="49">
        <v>5</v>
      </c>
      <c r="M20" s="49">
        <v>70715</v>
      </c>
      <c r="N20" s="49">
        <f t="shared" si="2"/>
        <v>14143</v>
      </c>
      <c r="Q20" s="50">
        <v>1971</v>
      </c>
      <c r="R20" s="49">
        <v>14</v>
      </c>
      <c r="S20" s="49">
        <v>127864</v>
      </c>
      <c r="T20" s="47">
        <f t="shared" si="1"/>
        <v>9133.1428571428569</v>
      </c>
      <c r="U20" s="3"/>
      <c r="V20" s="11"/>
      <c r="W20" s="11"/>
    </row>
    <row r="21" spans="1:23" x14ac:dyDescent="0.25">
      <c r="A21" s="22">
        <v>1969</v>
      </c>
      <c r="B21" s="48">
        <v>0</v>
      </c>
      <c r="C21" s="49">
        <v>8588</v>
      </c>
      <c r="D21" s="49" t="e">
        <f t="shared" si="0"/>
        <v>#DIV/0!</v>
      </c>
      <c r="E21" s="68"/>
      <c r="J21" s="48"/>
      <c r="K21" s="50">
        <v>1969</v>
      </c>
      <c r="L21" s="49">
        <v>10</v>
      </c>
      <c r="M21" s="49">
        <v>75382</v>
      </c>
      <c r="N21" s="49">
        <f t="shared" si="2"/>
        <v>7538.2</v>
      </c>
      <c r="Q21" s="50">
        <v>1972</v>
      </c>
      <c r="R21" s="49">
        <v>6</v>
      </c>
      <c r="S21" s="49">
        <v>88340</v>
      </c>
      <c r="T21" s="47">
        <f t="shared" si="1"/>
        <v>14723.333333333334</v>
      </c>
      <c r="V21" s="11"/>
      <c r="W21" s="11"/>
    </row>
    <row r="22" spans="1:23" x14ac:dyDescent="0.25">
      <c r="A22" s="22">
        <v>1970</v>
      </c>
      <c r="B22" s="48">
        <v>0</v>
      </c>
      <c r="C22" s="49">
        <v>6715</v>
      </c>
      <c r="D22" s="49" t="e">
        <f t="shared" si="0"/>
        <v>#DIV/0!</v>
      </c>
      <c r="J22" s="48"/>
      <c r="K22" s="50">
        <v>1970</v>
      </c>
      <c r="L22" s="49">
        <v>8</v>
      </c>
      <c r="M22" s="49">
        <v>76561</v>
      </c>
      <c r="N22" s="49">
        <f t="shared" si="2"/>
        <v>9570.125</v>
      </c>
      <c r="Q22" s="50">
        <v>1973</v>
      </c>
      <c r="R22" s="49">
        <v>4</v>
      </c>
      <c r="S22" s="49">
        <v>93321</v>
      </c>
      <c r="T22" s="47">
        <f t="shared" si="1"/>
        <v>23330.25</v>
      </c>
      <c r="V22" s="11"/>
      <c r="W22" s="11"/>
    </row>
    <row r="23" spans="1:23" x14ac:dyDescent="0.25">
      <c r="A23" s="22">
        <v>1971</v>
      </c>
      <c r="B23" s="48">
        <v>0</v>
      </c>
      <c r="C23" s="49">
        <v>2</v>
      </c>
      <c r="D23" s="49" t="e">
        <f t="shared" si="0"/>
        <v>#DIV/0!</v>
      </c>
      <c r="J23" s="48"/>
      <c r="K23" s="50">
        <v>1971</v>
      </c>
      <c r="L23" s="49">
        <v>3</v>
      </c>
      <c r="M23" s="49">
        <v>35356</v>
      </c>
      <c r="N23" s="49">
        <f t="shared" si="2"/>
        <v>11785.333333333334</v>
      </c>
      <c r="Q23" s="50">
        <v>1974</v>
      </c>
      <c r="R23" s="49">
        <v>9</v>
      </c>
      <c r="S23" s="49">
        <v>87475</v>
      </c>
      <c r="T23" s="47">
        <f t="shared" si="1"/>
        <v>9719.4444444444453</v>
      </c>
      <c r="U23" s="3"/>
      <c r="V23" s="11"/>
      <c r="W23" s="11"/>
    </row>
    <row r="24" spans="1:23" x14ac:dyDescent="0.25">
      <c r="A24" s="64" t="s">
        <v>19</v>
      </c>
      <c r="B24" s="71">
        <f>SUM(B2:B23)</f>
        <v>1422</v>
      </c>
      <c r="C24" s="71">
        <f>SUM(C2:C23)</f>
        <v>5543631</v>
      </c>
      <c r="D24" s="91">
        <f>C24/B24</f>
        <v>3898.4746835443038</v>
      </c>
      <c r="J24" s="48"/>
      <c r="K24" s="50">
        <v>1972</v>
      </c>
      <c r="L24" s="49">
        <v>0</v>
      </c>
      <c r="M24" s="49">
        <v>862</v>
      </c>
      <c r="N24" s="49" t="e">
        <f t="shared" si="2"/>
        <v>#DIV/0!</v>
      </c>
      <c r="Q24" s="50">
        <v>1975</v>
      </c>
      <c r="R24" s="49">
        <v>6</v>
      </c>
      <c r="S24" s="49">
        <v>87164</v>
      </c>
      <c r="T24" s="47">
        <f t="shared" si="1"/>
        <v>14527.333333333334</v>
      </c>
      <c r="U24" s="3"/>
      <c r="V24" s="11"/>
      <c r="W24" s="49"/>
    </row>
    <row r="25" spans="1:23" x14ac:dyDescent="0.25">
      <c r="A25" s="22"/>
      <c r="B25" s="48"/>
      <c r="D25" s="1"/>
      <c r="J25" s="48"/>
      <c r="K25" s="72" t="s">
        <v>19</v>
      </c>
      <c r="L25" s="37">
        <f>SUM(L2:L24)</f>
        <v>1186</v>
      </c>
      <c r="M25" s="64">
        <f>SUM(M2:M24)</f>
        <v>3698489</v>
      </c>
      <c r="N25" s="91">
        <f>M25/L25</f>
        <v>3118.4561551433389</v>
      </c>
      <c r="O25" s="37"/>
      <c r="Q25" s="50">
        <v>1976</v>
      </c>
      <c r="R25" s="49">
        <v>3</v>
      </c>
      <c r="S25" s="49">
        <v>79305</v>
      </c>
      <c r="T25" s="47">
        <f t="shared" si="1"/>
        <v>26435</v>
      </c>
      <c r="U25" s="3"/>
      <c r="V25" s="11"/>
      <c r="W25" s="49"/>
    </row>
    <row r="26" spans="1:23" x14ac:dyDescent="0.25">
      <c r="A26" s="22"/>
      <c r="B26" s="48"/>
      <c r="D26" s="49"/>
      <c r="J26" s="48"/>
      <c r="K26" s="11"/>
      <c r="Q26" s="50">
        <v>1977</v>
      </c>
      <c r="R26" s="49">
        <v>5</v>
      </c>
      <c r="S26" s="49">
        <v>62952</v>
      </c>
      <c r="T26" s="47">
        <f t="shared" si="1"/>
        <v>12590.4</v>
      </c>
      <c r="V26" s="11"/>
      <c r="W26" s="49"/>
    </row>
    <row r="27" spans="1:23" x14ac:dyDescent="0.25">
      <c r="A27" s="22"/>
      <c r="B27" s="48"/>
      <c r="C27" s="49"/>
      <c r="G27" s="49"/>
      <c r="H27" s="49"/>
      <c r="I27" s="49"/>
      <c r="J27" s="48"/>
      <c r="K27" s="11"/>
      <c r="Q27" s="50">
        <v>1978</v>
      </c>
      <c r="R27" s="49">
        <v>5</v>
      </c>
      <c r="S27" s="49">
        <v>47954</v>
      </c>
      <c r="T27" s="47">
        <f t="shared" si="1"/>
        <v>9590.7999999999993</v>
      </c>
      <c r="U27" s="1" t="s">
        <v>41</v>
      </c>
      <c r="V27" s="11"/>
      <c r="W27" s="49"/>
    </row>
    <row r="28" spans="1:23" ht="15.75" thickBot="1" x14ac:dyDescent="0.3">
      <c r="A28" s="48"/>
      <c r="B28" s="4"/>
      <c r="C28" s="4"/>
      <c r="D28" s="4"/>
      <c r="E28" s="4"/>
      <c r="G28" s="49"/>
      <c r="H28" s="49"/>
      <c r="I28" s="49"/>
      <c r="J28" s="48"/>
      <c r="Q28" s="50">
        <v>1979</v>
      </c>
      <c r="R28" s="67">
        <v>3</v>
      </c>
      <c r="S28" s="73">
        <v>13448</v>
      </c>
      <c r="T28" s="73">
        <f t="shared" si="1"/>
        <v>4482.666666666667</v>
      </c>
      <c r="U28" s="85">
        <f>AVERAGE(T4:T28)</f>
        <v>9019.0123448796039</v>
      </c>
      <c r="V28" s="11"/>
      <c r="W28" s="49"/>
    </row>
    <row r="29" spans="1:23" x14ac:dyDescent="0.25">
      <c r="J29" s="48"/>
      <c r="Q29" s="50">
        <v>1980</v>
      </c>
      <c r="R29" s="49">
        <v>0</v>
      </c>
      <c r="S29" s="3">
        <v>10</v>
      </c>
      <c r="T29" s="47" t="e">
        <f t="shared" si="1"/>
        <v>#DIV/0!</v>
      </c>
      <c r="U29" s="3"/>
      <c r="V29" s="11"/>
      <c r="W29" s="49"/>
    </row>
    <row r="30" spans="1:23" x14ac:dyDescent="0.25">
      <c r="J30" s="48"/>
      <c r="Q30" s="50">
        <v>1981</v>
      </c>
      <c r="R30" s="49">
        <v>0</v>
      </c>
      <c r="S30" s="3">
        <v>5</v>
      </c>
      <c r="T30" s="47" t="e">
        <f t="shared" si="1"/>
        <v>#DIV/0!</v>
      </c>
      <c r="U30" s="3"/>
      <c r="V30" s="11"/>
      <c r="W30" s="49"/>
    </row>
    <row r="31" spans="1:23" x14ac:dyDescent="0.25">
      <c r="A31" s="42"/>
      <c r="B31" s="74"/>
      <c r="C31" s="3"/>
      <c r="D31" s="43"/>
      <c r="E31" s="42"/>
      <c r="G31" s="42"/>
      <c r="H31" s="3"/>
      <c r="I31" s="3"/>
      <c r="J31" s="43"/>
      <c r="K31" s="42"/>
      <c r="Q31" s="50">
        <v>1982</v>
      </c>
      <c r="R31" s="49">
        <v>0</v>
      </c>
      <c r="S31" s="3">
        <v>78</v>
      </c>
      <c r="T31" s="47" t="e">
        <f t="shared" si="1"/>
        <v>#DIV/0!</v>
      </c>
      <c r="U31" s="3"/>
      <c r="V31" s="11"/>
      <c r="W31" s="49"/>
    </row>
    <row r="32" spans="1:23" x14ac:dyDescent="0.25">
      <c r="A32" s="48"/>
      <c r="B32" s="75"/>
      <c r="C32" s="49"/>
      <c r="D32" s="49"/>
      <c r="E32" s="48"/>
      <c r="G32" s="3"/>
      <c r="H32" s="3"/>
      <c r="I32" s="49"/>
      <c r="J32" s="49"/>
      <c r="K32" s="3"/>
      <c r="Q32" s="50">
        <v>1983</v>
      </c>
      <c r="R32" s="49">
        <v>0</v>
      </c>
      <c r="S32" s="3">
        <v>40</v>
      </c>
      <c r="T32" s="47" t="e">
        <f t="shared" si="1"/>
        <v>#DIV/0!</v>
      </c>
      <c r="U32" s="3"/>
      <c r="V32" s="11"/>
      <c r="W32" s="49"/>
    </row>
    <row r="33" spans="1:23" x14ac:dyDescent="0.25">
      <c r="A33" s="48"/>
      <c r="B33" s="75"/>
      <c r="C33" s="49"/>
      <c r="D33" s="49"/>
      <c r="E33" s="48"/>
      <c r="G33" s="3"/>
      <c r="H33" s="3"/>
      <c r="I33" s="49"/>
      <c r="J33" s="49"/>
      <c r="K33" s="3"/>
      <c r="Q33" s="50">
        <v>1984</v>
      </c>
      <c r="R33" s="49">
        <v>0</v>
      </c>
      <c r="S33" s="3">
        <v>61</v>
      </c>
      <c r="T33" s="47" t="e">
        <f t="shared" si="1"/>
        <v>#DIV/0!</v>
      </c>
      <c r="U33" s="3"/>
      <c r="V33" s="11"/>
      <c r="W33" s="49"/>
    </row>
    <row r="34" spans="1:23" x14ac:dyDescent="0.25">
      <c r="A34" s="48"/>
      <c r="B34" s="48"/>
      <c r="C34" s="48"/>
      <c r="D34" s="48"/>
      <c r="E34" s="48"/>
      <c r="G34" s="3"/>
      <c r="H34" s="3"/>
      <c r="I34" s="49"/>
      <c r="J34" s="49"/>
      <c r="K34" s="3"/>
      <c r="Q34" s="50">
        <v>1985</v>
      </c>
      <c r="R34" s="49">
        <v>1</v>
      </c>
      <c r="S34" s="3">
        <v>58</v>
      </c>
      <c r="T34" s="47">
        <f t="shared" si="1"/>
        <v>58</v>
      </c>
      <c r="U34" s="3"/>
      <c r="V34" s="11"/>
      <c r="W34" s="49"/>
    </row>
    <row r="35" spans="1:23" x14ac:dyDescent="0.25">
      <c r="A35" s="48"/>
      <c r="B35" s="48"/>
      <c r="C35" s="48"/>
      <c r="D35" s="48"/>
      <c r="E35" s="48"/>
      <c r="G35" s="3"/>
      <c r="H35" s="3"/>
      <c r="I35" s="49"/>
      <c r="J35" s="49"/>
      <c r="K35" s="3"/>
      <c r="Q35" s="50">
        <v>1986</v>
      </c>
      <c r="R35" s="49">
        <v>0</v>
      </c>
      <c r="S35" s="3">
        <v>51</v>
      </c>
      <c r="T35" s="47" t="e">
        <f t="shared" si="1"/>
        <v>#DIV/0!</v>
      </c>
      <c r="U35" s="3"/>
      <c r="V35" s="11"/>
      <c r="W35" s="49"/>
    </row>
    <row r="36" spans="1:23" x14ac:dyDescent="0.25">
      <c r="A36" s="48"/>
      <c r="B36" s="48"/>
      <c r="C36" s="48"/>
      <c r="D36" s="48"/>
      <c r="E36" s="48"/>
      <c r="G36" s="3"/>
      <c r="H36" s="3"/>
      <c r="I36" s="49"/>
      <c r="J36" s="49"/>
      <c r="K36" s="3"/>
      <c r="Q36" s="50">
        <v>1987</v>
      </c>
      <c r="R36" s="49">
        <v>0</v>
      </c>
      <c r="S36" s="3">
        <v>88</v>
      </c>
      <c r="T36" s="47" t="e">
        <f t="shared" si="1"/>
        <v>#DIV/0!</v>
      </c>
      <c r="U36" s="3"/>
      <c r="V36" s="11"/>
      <c r="W36" s="49"/>
    </row>
    <row r="37" spans="1:23" x14ac:dyDescent="0.25">
      <c r="A37" s="48"/>
      <c r="B37" s="48"/>
      <c r="C37" s="48"/>
      <c r="D37" s="48"/>
      <c r="E37" s="48"/>
      <c r="G37" s="3"/>
      <c r="H37" s="3"/>
      <c r="I37" s="49"/>
      <c r="J37" s="49"/>
      <c r="K37" s="3"/>
      <c r="Q37" s="50">
        <v>1988</v>
      </c>
      <c r="R37" s="49">
        <v>0</v>
      </c>
      <c r="S37" s="3">
        <v>132</v>
      </c>
      <c r="T37" s="47" t="e">
        <f t="shared" si="1"/>
        <v>#DIV/0!</v>
      </c>
      <c r="U37" s="3"/>
      <c r="V37" s="11"/>
      <c r="W37" s="49"/>
    </row>
    <row r="38" spans="1:23" x14ac:dyDescent="0.25">
      <c r="A38" s="48"/>
      <c r="B38" s="48"/>
      <c r="C38" s="48"/>
      <c r="D38" s="48"/>
      <c r="E38" s="48"/>
      <c r="G38" s="3"/>
      <c r="H38" s="3"/>
      <c r="I38" s="49"/>
      <c r="J38" s="49"/>
      <c r="K38" s="3"/>
      <c r="Q38" s="50">
        <v>1989</v>
      </c>
      <c r="R38" s="49">
        <v>0</v>
      </c>
      <c r="S38" s="3">
        <v>111</v>
      </c>
      <c r="T38" s="47" t="e">
        <f t="shared" si="1"/>
        <v>#DIV/0!</v>
      </c>
      <c r="U38" s="3"/>
      <c r="V38" s="11"/>
      <c r="W38" s="49"/>
    </row>
    <row r="39" spans="1:23" x14ac:dyDescent="0.25">
      <c r="A39" s="48"/>
      <c r="B39" s="48"/>
      <c r="C39" s="48"/>
      <c r="D39" s="48"/>
      <c r="E39" s="48"/>
      <c r="G39" s="3"/>
      <c r="H39" s="49"/>
      <c r="I39" s="49"/>
      <c r="J39" s="49"/>
      <c r="K39" s="3"/>
      <c r="Q39" s="50">
        <v>1990</v>
      </c>
      <c r="R39" s="49">
        <v>0</v>
      </c>
      <c r="S39" s="3">
        <v>47</v>
      </c>
      <c r="T39" s="47" t="e">
        <f t="shared" si="1"/>
        <v>#DIV/0!</v>
      </c>
      <c r="U39" s="3"/>
      <c r="V39" s="11"/>
      <c r="W39" s="49"/>
    </row>
    <row r="40" spans="1:23" x14ac:dyDescent="0.25">
      <c r="A40" s="48"/>
      <c r="B40" s="75"/>
      <c r="C40" s="49"/>
      <c r="D40" s="49"/>
      <c r="E40" s="48"/>
      <c r="G40" s="3"/>
      <c r="H40" s="49"/>
      <c r="I40" s="49"/>
      <c r="J40" s="49"/>
      <c r="K40" s="3"/>
      <c r="Q40" s="72" t="s">
        <v>19</v>
      </c>
      <c r="R40" s="37">
        <f>SUM(R2:R39)</f>
        <v>889</v>
      </c>
      <c r="S40" s="37">
        <f>SUM(S2:S39)</f>
        <v>5471407</v>
      </c>
      <c r="T40" s="91">
        <f>S40/R40</f>
        <v>6154.5635545556806</v>
      </c>
      <c r="U40" s="3"/>
      <c r="V40" s="11"/>
      <c r="W40" s="49"/>
    </row>
    <row r="41" spans="1:23" x14ac:dyDescent="0.25">
      <c r="A41" s="48"/>
      <c r="B41" s="75"/>
      <c r="C41" s="49"/>
      <c r="D41" s="49"/>
      <c r="E41" s="48"/>
      <c r="G41" s="3"/>
      <c r="H41" s="3"/>
      <c r="I41" s="49"/>
      <c r="J41" s="49"/>
      <c r="K41" s="3"/>
      <c r="S41" s="76"/>
      <c r="V41" s="11"/>
      <c r="W41" s="11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80D7-637B-44A5-AFDD-D1EE9CB3F4ED}">
  <dimension ref="A1:Q47"/>
  <sheetViews>
    <sheetView topLeftCell="A16" workbookViewId="0">
      <selection activeCell="K16" sqref="K16"/>
    </sheetView>
  </sheetViews>
  <sheetFormatPr defaultRowHeight="15" x14ac:dyDescent="0.25"/>
  <cols>
    <col min="2" max="2" width="10.5703125" customWidth="1"/>
    <col min="4" max="4" width="14.140625" customWidth="1"/>
    <col min="5" max="5" width="32.85546875" customWidth="1"/>
    <col min="9" max="9" width="13" customWidth="1"/>
    <col min="10" max="10" width="15.7109375" customWidth="1"/>
    <col min="11" max="11" width="32.42578125" customWidth="1"/>
    <col min="14" max="14" width="11.28515625" customWidth="1"/>
    <col min="15" max="15" width="14" customWidth="1"/>
    <col min="16" max="16" width="14.7109375" customWidth="1"/>
    <col min="17" max="17" width="32.7109375" customWidth="1"/>
  </cols>
  <sheetData>
    <row r="1" spans="1:17" ht="60" x14ac:dyDescent="0.25">
      <c r="A1" s="77" t="s">
        <v>42</v>
      </c>
      <c r="B1" s="3" t="s">
        <v>43</v>
      </c>
      <c r="C1" s="3" t="s">
        <v>44</v>
      </c>
      <c r="D1" s="3" t="s">
        <v>45</v>
      </c>
      <c r="E1" s="46" t="s">
        <v>32</v>
      </c>
      <c r="G1" s="78" t="s">
        <v>46</v>
      </c>
      <c r="H1" s="74" t="s">
        <v>47</v>
      </c>
      <c r="I1" s="3" t="s">
        <v>48</v>
      </c>
      <c r="J1" s="43" t="s">
        <v>49</v>
      </c>
      <c r="K1" s="42"/>
      <c r="M1" s="78" t="s">
        <v>50</v>
      </c>
      <c r="N1" s="3" t="s">
        <v>51</v>
      </c>
      <c r="O1" s="3" t="s">
        <v>52</v>
      </c>
      <c r="P1" s="43" t="s">
        <v>53</v>
      </c>
      <c r="Q1" s="42"/>
    </row>
    <row r="2" spans="1:17" x14ac:dyDescent="0.25">
      <c r="A2" s="11">
        <v>1968</v>
      </c>
      <c r="B2" s="49">
        <v>0</v>
      </c>
      <c r="C2" s="49">
        <v>171</v>
      </c>
      <c r="D2" s="49" t="e">
        <f>C2/B2</f>
        <v>#DIV/0!</v>
      </c>
      <c r="G2" s="79">
        <v>1972</v>
      </c>
      <c r="H2" s="75">
        <v>0</v>
      </c>
      <c r="I2" s="49">
        <v>32</v>
      </c>
      <c r="J2" s="49" t="e">
        <f t="shared" ref="J2:J47" si="0">I2/H2</f>
        <v>#DIV/0!</v>
      </c>
      <c r="K2" s="48"/>
      <c r="M2" s="7">
        <v>1975</v>
      </c>
      <c r="N2" s="3">
        <v>0</v>
      </c>
      <c r="O2" s="49">
        <v>161</v>
      </c>
      <c r="P2" s="49" t="e">
        <f>O2/N2</f>
        <v>#DIV/0!</v>
      </c>
      <c r="Q2" s="3"/>
    </row>
    <row r="3" spans="1:17" ht="15.75" thickBot="1" x14ac:dyDescent="0.3">
      <c r="A3" s="11">
        <v>1969</v>
      </c>
      <c r="B3" s="49">
        <v>0</v>
      </c>
      <c r="C3" s="49">
        <v>1252</v>
      </c>
      <c r="D3" s="49" t="e">
        <f t="shared" ref="D3:D28" si="1">C3/B3</f>
        <v>#DIV/0!</v>
      </c>
      <c r="G3" s="79">
        <v>1973</v>
      </c>
      <c r="H3" s="75">
        <v>0</v>
      </c>
      <c r="I3" s="49">
        <v>124</v>
      </c>
      <c r="J3" s="49" t="e">
        <f t="shared" si="0"/>
        <v>#DIV/0!</v>
      </c>
      <c r="K3" s="48"/>
      <c r="M3" s="7">
        <v>1976</v>
      </c>
      <c r="N3" s="3">
        <v>0</v>
      </c>
      <c r="O3" s="49">
        <v>226</v>
      </c>
      <c r="P3" s="49" t="e">
        <f>O3/N3</f>
        <v>#DIV/0!</v>
      </c>
      <c r="Q3" s="3"/>
    </row>
    <row r="4" spans="1:17" ht="15.75" customHeight="1" x14ac:dyDescent="0.25">
      <c r="A4" s="11">
        <v>1970</v>
      </c>
      <c r="B4" s="51">
        <v>1</v>
      </c>
      <c r="C4" s="66">
        <v>10379</v>
      </c>
      <c r="D4" s="53">
        <f t="shared" si="1"/>
        <v>10379</v>
      </c>
      <c r="E4" s="83" t="s">
        <v>55</v>
      </c>
      <c r="G4" s="79">
        <v>1974</v>
      </c>
      <c r="H4" s="75">
        <v>0</v>
      </c>
      <c r="I4" s="49">
        <v>403</v>
      </c>
      <c r="J4" s="49" t="e">
        <f t="shared" si="0"/>
        <v>#DIV/0!</v>
      </c>
      <c r="K4" s="48"/>
      <c r="M4" s="7">
        <v>1977</v>
      </c>
      <c r="N4" s="3">
        <v>0</v>
      </c>
      <c r="O4" s="49">
        <v>856</v>
      </c>
      <c r="P4" s="49" t="e">
        <f>O4/N4</f>
        <v>#DIV/0!</v>
      </c>
      <c r="Q4" s="3"/>
    </row>
    <row r="5" spans="1:17" x14ac:dyDescent="0.25">
      <c r="A5" s="11">
        <v>1971</v>
      </c>
      <c r="B5" s="55">
        <v>3</v>
      </c>
      <c r="C5" s="49">
        <v>37094</v>
      </c>
      <c r="D5" s="57">
        <f t="shared" si="1"/>
        <v>12364.666666666666</v>
      </c>
      <c r="E5" s="80">
        <f>AVERAGE(D4:D6)</f>
        <v>14560.111111111109</v>
      </c>
      <c r="G5" s="79">
        <v>1975</v>
      </c>
      <c r="H5" s="75">
        <v>0</v>
      </c>
      <c r="I5" s="49">
        <v>936</v>
      </c>
      <c r="J5" s="49" t="e">
        <f t="shared" si="0"/>
        <v>#DIV/0!</v>
      </c>
      <c r="K5" s="48"/>
      <c r="M5" s="7">
        <v>1978</v>
      </c>
      <c r="N5" s="3">
        <v>0</v>
      </c>
      <c r="O5" s="49">
        <v>1402</v>
      </c>
      <c r="P5" s="49" t="e">
        <f>O5/N5</f>
        <v>#DIV/0!</v>
      </c>
      <c r="Q5" s="3"/>
    </row>
    <row r="6" spans="1:17" ht="15.75" thickBot="1" x14ac:dyDescent="0.3">
      <c r="A6" s="11">
        <v>1972</v>
      </c>
      <c r="B6" s="58">
        <v>3</v>
      </c>
      <c r="C6" s="67">
        <v>62810</v>
      </c>
      <c r="D6" s="60">
        <f t="shared" si="1"/>
        <v>20936.666666666668</v>
      </c>
      <c r="G6" s="79">
        <v>1976</v>
      </c>
      <c r="H6" s="75">
        <v>0</v>
      </c>
      <c r="I6" s="49">
        <v>3678</v>
      </c>
      <c r="J6" s="49" t="e">
        <f t="shared" si="0"/>
        <v>#DIV/0!</v>
      </c>
      <c r="K6" s="48"/>
      <c r="M6" s="7">
        <v>1979</v>
      </c>
      <c r="N6" s="75">
        <v>2</v>
      </c>
      <c r="O6" s="49">
        <v>6527</v>
      </c>
      <c r="P6" s="49">
        <f>O6/N6</f>
        <v>3263.5</v>
      </c>
      <c r="Q6" s="3"/>
    </row>
    <row r="7" spans="1:17" ht="18" customHeight="1" x14ac:dyDescent="0.25">
      <c r="A7" s="11">
        <v>1973</v>
      </c>
      <c r="B7" s="49">
        <v>9</v>
      </c>
      <c r="C7" s="49">
        <v>88297</v>
      </c>
      <c r="D7" s="49">
        <f t="shared" si="1"/>
        <v>9810.7777777777774</v>
      </c>
      <c r="G7" s="79">
        <v>1977</v>
      </c>
      <c r="H7" s="51">
        <v>2</v>
      </c>
      <c r="I7" s="66">
        <v>16722</v>
      </c>
      <c r="J7" s="53">
        <f t="shared" si="0"/>
        <v>8361</v>
      </c>
      <c r="K7" s="83" t="s">
        <v>55</v>
      </c>
      <c r="M7" s="7">
        <v>1980</v>
      </c>
      <c r="N7" s="51">
        <v>4</v>
      </c>
      <c r="O7" s="66">
        <v>26903</v>
      </c>
      <c r="P7" s="53">
        <f t="shared" ref="P7:P43" si="2">O7/N7</f>
        <v>6725.75</v>
      </c>
      <c r="Q7" s="83" t="s">
        <v>55</v>
      </c>
    </row>
    <row r="8" spans="1:17" x14ac:dyDescent="0.25">
      <c r="A8" s="11">
        <v>1974</v>
      </c>
      <c r="B8" s="49">
        <v>5</v>
      </c>
      <c r="C8" s="49">
        <v>89547</v>
      </c>
      <c r="D8" s="49">
        <f t="shared" si="1"/>
        <v>17909.400000000001</v>
      </c>
      <c r="G8" s="79">
        <v>1978</v>
      </c>
      <c r="H8" s="55">
        <v>5</v>
      </c>
      <c r="I8" s="49">
        <v>44538</v>
      </c>
      <c r="J8" s="57">
        <f t="shared" si="0"/>
        <v>8907.6</v>
      </c>
      <c r="K8" s="89">
        <f>AVERAGE(J7:J9)</f>
        <v>9362.1999999999989</v>
      </c>
      <c r="M8" s="7">
        <v>1981</v>
      </c>
      <c r="N8" s="55">
        <v>4</v>
      </c>
      <c r="O8" s="49">
        <v>56423</v>
      </c>
      <c r="P8" s="57">
        <f t="shared" si="2"/>
        <v>14105.75</v>
      </c>
      <c r="Q8" s="89">
        <f>AVERAGE(P7:P9)</f>
        <v>9181.1041666666661</v>
      </c>
    </row>
    <row r="9" spans="1:17" ht="15.75" thickBot="1" x14ac:dyDescent="0.3">
      <c r="A9" s="11">
        <v>1975</v>
      </c>
      <c r="B9" s="49">
        <v>12</v>
      </c>
      <c r="C9" s="49">
        <v>89495</v>
      </c>
      <c r="D9" s="49">
        <f t="shared" si="1"/>
        <v>7457.916666666667</v>
      </c>
      <c r="G9" s="79">
        <v>1979</v>
      </c>
      <c r="H9" s="58">
        <v>8</v>
      </c>
      <c r="I9" s="67">
        <v>86544</v>
      </c>
      <c r="J9" s="60">
        <f t="shared" si="0"/>
        <v>10818</v>
      </c>
      <c r="K9" s="48"/>
      <c r="M9" s="7">
        <v>1982</v>
      </c>
      <c r="N9" s="58">
        <v>16</v>
      </c>
      <c r="O9" s="67">
        <v>107389</v>
      </c>
      <c r="P9" s="60">
        <f t="shared" si="2"/>
        <v>6711.8125</v>
      </c>
      <c r="Q9" s="3"/>
    </row>
    <row r="10" spans="1:17" x14ac:dyDescent="0.25">
      <c r="A10" s="11">
        <v>1976</v>
      </c>
      <c r="B10" s="49">
        <v>7</v>
      </c>
      <c r="C10" s="49">
        <v>99284</v>
      </c>
      <c r="D10" s="49">
        <f t="shared" si="1"/>
        <v>14183.428571428571</v>
      </c>
      <c r="G10" s="79">
        <v>1980</v>
      </c>
      <c r="H10" s="75">
        <v>6</v>
      </c>
      <c r="I10" s="49">
        <v>130159</v>
      </c>
      <c r="J10" s="49">
        <f t="shared" si="0"/>
        <v>21693.166666666668</v>
      </c>
      <c r="K10" s="48"/>
      <c r="M10" s="7">
        <v>1983</v>
      </c>
      <c r="N10" s="3">
        <v>9</v>
      </c>
      <c r="O10" s="49">
        <v>150728</v>
      </c>
      <c r="P10" s="49">
        <f t="shared" si="2"/>
        <v>16747.555555555555</v>
      </c>
      <c r="Q10" s="3"/>
    </row>
    <row r="11" spans="1:17" x14ac:dyDescent="0.25">
      <c r="A11" s="11">
        <v>1977</v>
      </c>
      <c r="B11" s="49">
        <v>7</v>
      </c>
      <c r="C11" s="49">
        <v>108681</v>
      </c>
      <c r="D11" s="49">
        <f t="shared" si="1"/>
        <v>15525.857142857143</v>
      </c>
      <c r="G11" s="79">
        <v>1981</v>
      </c>
      <c r="H11" s="75">
        <v>5</v>
      </c>
      <c r="I11" s="49">
        <v>174924</v>
      </c>
      <c r="J11" s="49">
        <f t="shared" si="0"/>
        <v>34984.800000000003</v>
      </c>
      <c r="K11" s="48"/>
      <c r="M11" s="7">
        <v>1984</v>
      </c>
      <c r="N11" s="3">
        <v>9</v>
      </c>
      <c r="O11" s="49">
        <v>199761</v>
      </c>
      <c r="P11" s="49">
        <f t="shared" si="2"/>
        <v>22195.666666666668</v>
      </c>
      <c r="Q11" s="3"/>
    </row>
    <row r="12" spans="1:17" x14ac:dyDescent="0.25">
      <c r="A12" s="11">
        <v>1978</v>
      </c>
      <c r="B12" s="49">
        <v>10</v>
      </c>
      <c r="C12" s="49">
        <v>100882</v>
      </c>
      <c r="D12" s="49">
        <f t="shared" si="1"/>
        <v>10088.200000000001</v>
      </c>
      <c r="G12" s="79">
        <v>1982</v>
      </c>
      <c r="H12" s="75">
        <v>3</v>
      </c>
      <c r="I12" s="49">
        <v>219349</v>
      </c>
      <c r="J12" s="49">
        <f t="shared" si="0"/>
        <v>73116.333333333328</v>
      </c>
      <c r="K12" s="48"/>
      <c r="M12" s="7">
        <v>1985</v>
      </c>
      <c r="N12" s="3">
        <v>11</v>
      </c>
      <c r="O12" s="49">
        <v>219647</v>
      </c>
      <c r="P12" s="49">
        <f t="shared" si="2"/>
        <v>19967.909090909092</v>
      </c>
      <c r="Q12" s="3"/>
    </row>
    <row r="13" spans="1:17" x14ac:dyDescent="0.25">
      <c r="A13" s="11">
        <v>1979</v>
      </c>
      <c r="B13" s="49">
        <v>7</v>
      </c>
      <c r="C13" s="49">
        <v>92410</v>
      </c>
      <c r="D13" s="49">
        <f t="shared" si="1"/>
        <v>13201.428571428571</v>
      </c>
      <c r="G13" s="79">
        <v>1983</v>
      </c>
      <c r="H13" s="75">
        <v>9</v>
      </c>
      <c r="I13" s="49">
        <v>226129</v>
      </c>
      <c r="J13" s="49">
        <f t="shared" si="0"/>
        <v>25125.444444444445</v>
      </c>
      <c r="K13" s="48"/>
      <c r="M13" s="7">
        <v>1986</v>
      </c>
      <c r="N13" s="3">
        <v>11</v>
      </c>
      <c r="O13" s="49">
        <v>254491</v>
      </c>
      <c r="P13" s="49">
        <f t="shared" si="2"/>
        <v>23135.545454545456</v>
      </c>
      <c r="Q13" s="3"/>
    </row>
    <row r="14" spans="1:17" x14ac:dyDescent="0.25">
      <c r="A14" s="11">
        <v>1980</v>
      </c>
      <c r="B14" s="49">
        <v>3</v>
      </c>
      <c r="C14" s="49">
        <v>91478</v>
      </c>
      <c r="D14" s="49">
        <f t="shared" si="1"/>
        <v>30492.666666666668</v>
      </c>
      <c r="E14" s="61"/>
      <c r="G14" s="79">
        <v>1984</v>
      </c>
      <c r="H14" s="75">
        <v>5</v>
      </c>
      <c r="I14" s="49">
        <v>224058</v>
      </c>
      <c r="J14" s="49">
        <f t="shared" si="0"/>
        <v>44811.6</v>
      </c>
      <c r="K14" s="48"/>
      <c r="M14" s="7">
        <v>1987</v>
      </c>
      <c r="N14" s="3">
        <v>9</v>
      </c>
      <c r="O14" s="49">
        <v>233560</v>
      </c>
      <c r="P14" s="49">
        <f t="shared" si="2"/>
        <v>25951.111111111109</v>
      </c>
      <c r="Q14" s="3"/>
    </row>
    <row r="15" spans="1:17" x14ac:dyDescent="0.25">
      <c r="A15" s="11">
        <v>1981</v>
      </c>
      <c r="B15" s="49">
        <v>4</v>
      </c>
      <c r="C15" s="49">
        <v>80848</v>
      </c>
      <c r="D15" s="49">
        <f t="shared" si="1"/>
        <v>20212</v>
      </c>
      <c r="G15" s="79">
        <v>1985</v>
      </c>
      <c r="H15" s="75">
        <v>4</v>
      </c>
      <c r="I15" s="49">
        <v>224133</v>
      </c>
      <c r="J15" s="49">
        <f t="shared" si="0"/>
        <v>56033.25</v>
      </c>
      <c r="K15" s="48"/>
      <c r="M15" s="7">
        <v>1988</v>
      </c>
      <c r="N15" s="3">
        <v>20</v>
      </c>
      <c r="O15" s="49">
        <v>338039</v>
      </c>
      <c r="P15" s="49">
        <f t="shared" si="2"/>
        <v>16901.95</v>
      </c>
      <c r="Q15" s="3"/>
    </row>
    <row r="16" spans="1:17" x14ac:dyDescent="0.25">
      <c r="A16" s="11">
        <v>1982</v>
      </c>
      <c r="B16" s="49">
        <v>2</v>
      </c>
      <c r="C16" s="49">
        <v>84315</v>
      </c>
      <c r="D16" s="49">
        <f t="shared" si="1"/>
        <v>42157.5</v>
      </c>
      <c r="G16" s="79">
        <v>1986</v>
      </c>
      <c r="H16" s="75">
        <v>4</v>
      </c>
      <c r="I16" s="49">
        <v>219334</v>
      </c>
      <c r="J16" s="49">
        <f t="shared" si="0"/>
        <v>54833.5</v>
      </c>
      <c r="K16" s="48"/>
      <c r="M16" s="7">
        <v>1989</v>
      </c>
      <c r="N16" s="3">
        <v>14</v>
      </c>
      <c r="O16" s="49">
        <v>385179</v>
      </c>
      <c r="P16" s="49">
        <f t="shared" si="2"/>
        <v>27512.785714285714</v>
      </c>
      <c r="Q16" s="3"/>
    </row>
    <row r="17" spans="1:17" x14ac:dyDescent="0.25">
      <c r="A17" s="11">
        <v>1983</v>
      </c>
      <c r="B17" s="49">
        <v>2</v>
      </c>
      <c r="C17" s="49">
        <v>83947</v>
      </c>
      <c r="D17" s="49">
        <f t="shared" si="1"/>
        <v>41973.5</v>
      </c>
      <c r="G17" s="79">
        <v>1987</v>
      </c>
      <c r="H17" s="75">
        <v>5</v>
      </c>
      <c r="I17" s="49">
        <v>171089</v>
      </c>
      <c r="J17" s="49">
        <f t="shared" si="0"/>
        <v>34217.800000000003</v>
      </c>
      <c r="K17" s="48"/>
      <c r="M17" s="7">
        <v>1990</v>
      </c>
      <c r="N17" s="3">
        <v>14</v>
      </c>
      <c r="O17" s="49">
        <v>408078</v>
      </c>
      <c r="P17" s="49">
        <f t="shared" si="2"/>
        <v>29148.428571428572</v>
      </c>
    </row>
    <row r="18" spans="1:17" x14ac:dyDescent="0.25">
      <c r="A18" s="11">
        <v>1984</v>
      </c>
      <c r="B18" s="49">
        <v>6</v>
      </c>
      <c r="C18" s="49">
        <v>85643</v>
      </c>
      <c r="D18" s="49">
        <f t="shared" si="1"/>
        <v>14273.833333333334</v>
      </c>
      <c r="G18" s="79">
        <v>1988</v>
      </c>
      <c r="H18" s="75">
        <v>3</v>
      </c>
      <c r="I18" s="49">
        <v>218289</v>
      </c>
      <c r="J18" s="49">
        <f t="shared" si="0"/>
        <v>72763</v>
      </c>
      <c r="K18" s="48"/>
      <c r="M18" s="7">
        <v>1991</v>
      </c>
      <c r="N18" s="3">
        <v>21</v>
      </c>
      <c r="O18" s="49">
        <v>461451</v>
      </c>
      <c r="P18" s="49">
        <f t="shared" si="2"/>
        <v>21973.857142857141</v>
      </c>
      <c r="Q18" s="3"/>
    </row>
    <row r="19" spans="1:17" x14ac:dyDescent="0.25">
      <c r="A19" s="11">
        <v>1985</v>
      </c>
      <c r="B19" s="49">
        <v>5</v>
      </c>
      <c r="C19" s="49">
        <v>83440</v>
      </c>
      <c r="D19" s="49">
        <f t="shared" si="1"/>
        <v>16688</v>
      </c>
      <c r="G19" s="79">
        <v>1989</v>
      </c>
      <c r="H19" s="75">
        <v>7</v>
      </c>
      <c r="I19" s="49">
        <v>230655</v>
      </c>
      <c r="J19" s="49">
        <f t="shared" si="0"/>
        <v>32950.714285714283</v>
      </c>
      <c r="K19" s="48"/>
      <c r="M19" s="7">
        <v>1992</v>
      </c>
      <c r="N19" s="3">
        <v>18</v>
      </c>
      <c r="O19" s="49">
        <v>445201</v>
      </c>
      <c r="P19" s="49">
        <f t="shared" si="2"/>
        <v>24733.388888888891</v>
      </c>
      <c r="Q19" s="3"/>
    </row>
    <row r="20" spans="1:17" x14ac:dyDescent="0.25">
      <c r="A20" s="11">
        <v>1986</v>
      </c>
      <c r="B20" s="49">
        <v>1</v>
      </c>
      <c r="C20" s="49">
        <v>81685</v>
      </c>
      <c r="D20" s="49">
        <f t="shared" si="1"/>
        <v>81685</v>
      </c>
      <c r="G20" s="79">
        <v>1990</v>
      </c>
      <c r="H20" s="75">
        <v>3</v>
      </c>
      <c r="I20" s="49">
        <v>222399</v>
      </c>
      <c r="J20" s="49">
        <f t="shared" si="0"/>
        <v>74133</v>
      </c>
      <c r="K20" s="69"/>
      <c r="M20" s="7">
        <v>1993</v>
      </c>
      <c r="N20" s="3">
        <v>18</v>
      </c>
      <c r="O20" s="49">
        <v>433949</v>
      </c>
      <c r="P20" s="49">
        <f t="shared" si="2"/>
        <v>24108.277777777777</v>
      </c>
      <c r="Q20" s="3"/>
    </row>
    <row r="21" spans="1:17" x14ac:dyDescent="0.25">
      <c r="A21" s="11">
        <v>1987</v>
      </c>
      <c r="B21" s="49">
        <v>1</v>
      </c>
      <c r="C21" s="49">
        <v>64106</v>
      </c>
      <c r="D21" s="49">
        <f t="shared" si="1"/>
        <v>64106</v>
      </c>
      <c r="G21" s="79">
        <v>1991</v>
      </c>
      <c r="H21" s="75">
        <v>3</v>
      </c>
      <c r="I21" s="49">
        <v>228273</v>
      </c>
      <c r="J21" s="49">
        <f t="shared" si="0"/>
        <v>76091</v>
      </c>
      <c r="K21" s="48"/>
      <c r="M21" s="7">
        <v>1994</v>
      </c>
      <c r="N21" s="3">
        <v>15</v>
      </c>
      <c r="O21" s="49">
        <v>400474</v>
      </c>
      <c r="P21" s="49">
        <f t="shared" si="2"/>
        <v>26698.266666666666</v>
      </c>
      <c r="Q21" s="3"/>
    </row>
    <row r="22" spans="1:17" x14ac:dyDescent="0.25">
      <c r="A22" s="11">
        <v>1988</v>
      </c>
      <c r="B22" s="49">
        <v>5</v>
      </c>
      <c r="C22" s="49">
        <v>82794</v>
      </c>
      <c r="D22" s="49">
        <f t="shared" si="1"/>
        <v>16558.8</v>
      </c>
      <c r="G22" s="79">
        <v>1992</v>
      </c>
      <c r="H22" s="75">
        <v>3</v>
      </c>
      <c r="I22" s="49">
        <v>167648</v>
      </c>
      <c r="J22" s="49">
        <f t="shared" si="0"/>
        <v>55882.666666666664</v>
      </c>
      <c r="K22" s="48"/>
      <c r="M22" s="7">
        <v>1995</v>
      </c>
      <c r="N22" s="3">
        <v>9</v>
      </c>
      <c r="O22" s="49">
        <v>386429</v>
      </c>
      <c r="P22" s="49">
        <f t="shared" si="2"/>
        <v>42936.555555555555</v>
      </c>
      <c r="Q22" s="3"/>
    </row>
    <row r="23" spans="1:17" x14ac:dyDescent="0.25">
      <c r="A23" s="11">
        <v>1989</v>
      </c>
      <c r="B23" s="49">
        <v>3</v>
      </c>
      <c r="C23" s="49">
        <v>76331</v>
      </c>
      <c r="D23" s="49">
        <f t="shared" si="1"/>
        <v>25443.666666666668</v>
      </c>
      <c r="G23" s="79">
        <v>1993</v>
      </c>
      <c r="H23" s="75">
        <v>2</v>
      </c>
      <c r="I23" s="49">
        <v>115059</v>
      </c>
      <c r="J23" s="49">
        <f t="shared" si="0"/>
        <v>57529.5</v>
      </c>
      <c r="K23" s="48"/>
      <c r="M23" s="7">
        <v>1996</v>
      </c>
      <c r="N23" s="3">
        <v>7</v>
      </c>
      <c r="O23" s="49">
        <v>374517</v>
      </c>
      <c r="P23" s="49">
        <f t="shared" si="2"/>
        <v>53502.428571428572</v>
      </c>
      <c r="Q23" s="3"/>
    </row>
    <row r="24" spans="1:17" x14ac:dyDescent="0.25">
      <c r="A24" s="11">
        <v>1990</v>
      </c>
      <c r="B24" s="49">
        <v>2</v>
      </c>
      <c r="C24" s="49">
        <v>71498</v>
      </c>
      <c r="D24" s="49">
        <f t="shared" si="1"/>
        <v>35749</v>
      </c>
      <c r="G24" s="79">
        <v>1994</v>
      </c>
      <c r="H24" s="75">
        <v>5</v>
      </c>
      <c r="I24" s="49">
        <v>119330</v>
      </c>
      <c r="J24" s="49">
        <f t="shared" si="0"/>
        <v>23866</v>
      </c>
      <c r="K24" s="48"/>
      <c r="M24" s="7">
        <v>1997</v>
      </c>
      <c r="N24" s="3">
        <v>11</v>
      </c>
      <c r="O24" s="49">
        <v>367038</v>
      </c>
      <c r="P24" s="49">
        <f t="shared" si="2"/>
        <v>33367.090909090912</v>
      </c>
      <c r="Q24" s="3"/>
    </row>
    <row r="25" spans="1:17" x14ac:dyDescent="0.25">
      <c r="A25" s="11">
        <v>1991</v>
      </c>
      <c r="B25" s="49">
        <v>1</v>
      </c>
      <c r="C25" s="49">
        <v>68179</v>
      </c>
      <c r="D25" s="49">
        <f t="shared" si="1"/>
        <v>68179</v>
      </c>
      <c r="E25" s="1" t="s">
        <v>41</v>
      </c>
      <c r="G25" s="79">
        <v>1995</v>
      </c>
      <c r="H25" s="75">
        <v>2</v>
      </c>
      <c r="I25" s="49">
        <v>118600</v>
      </c>
      <c r="J25" s="49">
        <f t="shared" si="0"/>
        <v>59300</v>
      </c>
      <c r="K25" s="48"/>
      <c r="M25" s="7">
        <v>1998</v>
      </c>
      <c r="N25" s="3">
        <v>12</v>
      </c>
      <c r="O25" s="49">
        <v>360245</v>
      </c>
      <c r="P25" s="49">
        <f t="shared" si="2"/>
        <v>30020.416666666668</v>
      </c>
      <c r="Q25" s="3"/>
    </row>
    <row r="26" spans="1:17" ht="15.75" thickBot="1" x14ac:dyDescent="0.3">
      <c r="A26" s="11">
        <v>1992</v>
      </c>
      <c r="B26" s="49">
        <v>3</v>
      </c>
      <c r="C26" s="49">
        <v>30853</v>
      </c>
      <c r="D26" s="49">
        <f t="shared" si="1"/>
        <v>10284.333333333334</v>
      </c>
      <c r="E26" s="89">
        <f>AVERAGE(D4:D26)</f>
        <v>26072.201828847483</v>
      </c>
      <c r="G26" s="79">
        <v>1996</v>
      </c>
      <c r="H26" s="75">
        <v>2</v>
      </c>
      <c r="I26" s="49">
        <v>122952</v>
      </c>
      <c r="J26" s="49">
        <f t="shared" si="0"/>
        <v>61476</v>
      </c>
      <c r="K26" s="48"/>
      <c r="M26" s="7">
        <v>1999</v>
      </c>
      <c r="N26" s="3">
        <v>16</v>
      </c>
      <c r="O26" s="49">
        <v>352275</v>
      </c>
      <c r="P26" s="49">
        <f t="shared" si="2"/>
        <v>22017.1875</v>
      </c>
      <c r="Q26" s="3"/>
    </row>
    <row r="27" spans="1:17" x14ac:dyDescent="0.25">
      <c r="A27" s="11">
        <v>1993</v>
      </c>
      <c r="B27" s="66">
        <v>0</v>
      </c>
      <c r="C27" s="66">
        <v>3539</v>
      </c>
      <c r="D27" s="66" t="e">
        <f t="shared" si="1"/>
        <v>#DIV/0!</v>
      </c>
      <c r="G27" s="79">
        <v>1997</v>
      </c>
      <c r="H27" s="49">
        <v>3</v>
      </c>
      <c r="I27" s="49">
        <v>125095</v>
      </c>
      <c r="J27" s="49">
        <f t="shared" si="0"/>
        <v>41698.333333333336</v>
      </c>
      <c r="K27" s="48"/>
      <c r="M27" s="7">
        <v>2000</v>
      </c>
      <c r="N27" s="3">
        <v>9</v>
      </c>
      <c r="O27" s="49">
        <v>342959</v>
      </c>
      <c r="P27" s="49">
        <f t="shared" si="2"/>
        <v>38106.555555555555</v>
      </c>
      <c r="Q27" s="56"/>
    </row>
    <row r="28" spans="1:17" x14ac:dyDescent="0.25">
      <c r="A28" s="64" t="s">
        <v>19</v>
      </c>
      <c r="B28" s="81">
        <f>SUM(B2:B27)</f>
        <v>102</v>
      </c>
      <c r="C28" s="64">
        <f>SUM(C2:C27)</f>
        <v>1768958</v>
      </c>
      <c r="D28" s="89">
        <f t="shared" si="1"/>
        <v>17342.725490196077</v>
      </c>
      <c r="G28" s="79">
        <v>1998</v>
      </c>
      <c r="H28" s="49">
        <v>1</v>
      </c>
      <c r="I28" s="49">
        <v>124119</v>
      </c>
      <c r="J28" s="49">
        <f t="shared" si="0"/>
        <v>124119</v>
      </c>
      <c r="K28" s="68"/>
      <c r="M28" s="7">
        <v>2001</v>
      </c>
      <c r="N28" s="3">
        <v>13</v>
      </c>
      <c r="O28" s="49">
        <v>337215</v>
      </c>
      <c r="P28" s="49">
        <f t="shared" si="2"/>
        <v>25939.615384615383</v>
      </c>
      <c r="Q28" s="3"/>
    </row>
    <row r="29" spans="1:17" x14ac:dyDescent="0.25">
      <c r="G29" s="79">
        <v>1999</v>
      </c>
      <c r="H29" s="75">
        <v>1</v>
      </c>
      <c r="I29" s="49">
        <v>122629</v>
      </c>
      <c r="J29" s="49">
        <f t="shared" si="0"/>
        <v>122629</v>
      </c>
      <c r="K29" s="48"/>
      <c r="M29" s="7">
        <v>2002</v>
      </c>
      <c r="N29" s="3">
        <v>5</v>
      </c>
      <c r="O29" s="49">
        <v>368707</v>
      </c>
      <c r="P29" s="49">
        <f t="shared" si="2"/>
        <v>73741.399999999994</v>
      </c>
      <c r="Q29" s="3"/>
    </row>
    <row r="30" spans="1:17" x14ac:dyDescent="0.25">
      <c r="G30" s="79">
        <v>2000</v>
      </c>
      <c r="H30" s="75">
        <v>1</v>
      </c>
      <c r="I30" s="49">
        <v>111111</v>
      </c>
      <c r="J30" s="49">
        <f t="shared" si="0"/>
        <v>111111</v>
      </c>
      <c r="K30" s="48"/>
      <c r="M30" s="7">
        <v>2003</v>
      </c>
      <c r="N30" s="3">
        <v>10</v>
      </c>
      <c r="O30" s="49">
        <v>355557</v>
      </c>
      <c r="P30" s="49">
        <f t="shared" si="2"/>
        <v>35555.699999999997</v>
      </c>
      <c r="Q30" s="3"/>
    </row>
    <row r="31" spans="1:17" x14ac:dyDescent="0.25">
      <c r="G31" s="79">
        <v>2001</v>
      </c>
      <c r="H31" s="75">
        <v>2</v>
      </c>
      <c r="I31" s="49">
        <v>112662</v>
      </c>
      <c r="J31" s="49">
        <f t="shared" si="0"/>
        <v>56331</v>
      </c>
      <c r="K31" s="48"/>
      <c r="M31" s="7">
        <v>2004</v>
      </c>
      <c r="N31" s="3">
        <v>2</v>
      </c>
      <c r="O31" s="49">
        <v>343198</v>
      </c>
      <c r="P31" s="49">
        <f t="shared" si="2"/>
        <v>171599</v>
      </c>
      <c r="Q31" s="3"/>
    </row>
    <row r="32" spans="1:17" x14ac:dyDescent="0.25">
      <c r="G32" s="79">
        <v>2002</v>
      </c>
      <c r="H32" s="75">
        <v>3</v>
      </c>
      <c r="I32" s="49">
        <v>114791</v>
      </c>
      <c r="J32" s="49">
        <f t="shared" si="0"/>
        <v>38263.666666666664</v>
      </c>
      <c r="K32" s="48"/>
      <c r="M32" s="7">
        <v>2005</v>
      </c>
      <c r="N32" s="3">
        <v>3</v>
      </c>
      <c r="O32" s="49">
        <v>324238</v>
      </c>
      <c r="P32" s="49">
        <f t="shared" si="2"/>
        <v>108079.33333333333</v>
      </c>
      <c r="Q32" s="3"/>
    </row>
    <row r="33" spans="7:17" x14ac:dyDescent="0.25">
      <c r="G33" s="79">
        <v>2003</v>
      </c>
      <c r="H33" s="75">
        <v>2</v>
      </c>
      <c r="I33" s="49">
        <v>123181</v>
      </c>
      <c r="J33" s="49">
        <f t="shared" si="0"/>
        <v>61590.5</v>
      </c>
      <c r="K33" s="48"/>
      <c r="M33" s="7">
        <v>2006</v>
      </c>
      <c r="N33" s="3">
        <v>5</v>
      </c>
      <c r="O33" s="49">
        <v>327979</v>
      </c>
      <c r="P33" s="49">
        <f t="shared" si="2"/>
        <v>65595.8</v>
      </c>
      <c r="Q33" s="3"/>
    </row>
    <row r="34" spans="7:17" x14ac:dyDescent="0.25">
      <c r="G34" s="79">
        <v>2004</v>
      </c>
      <c r="H34" s="75">
        <v>2</v>
      </c>
      <c r="I34" s="49">
        <v>118642</v>
      </c>
      <c r="J34" s="49">
        <f t="shared" si="0"/>
        <v>59321</v>
      </c>
      <c r="K34" s="48"/>
      <c r="M34" s="7">
        <v>2007</v>
      </c>
      <c r="N34" s="3">
        <v>8</v>
      </c>
      <c r="O34" s="49">
        <v>304030</v>
      </c>
      <c r="P34" s="49">
        <f t="shared" si="2"/>
        <v>38003.75</v>
      </c>
      <c r="Q34" s="3"/>
    </row>
    <row r="35" spans="7:17" x14ac:dyDescent="0.25">
      <c r="G35" s="79">
        <v>2005</v>
      </c>
      <c r="H35" s="75">
        <v>0</v>
      </c>
      <c r="I35" s="49">
        <v>112710</v>
      </c>
      <c r="J35" s="49" t="e">
        <f t="shared" si="0"/>
        <v>#DIV/0!</v>
      </c>
      <c r="K35" s="48"/>
      <c r="M35" s="7">
        <v>2008</v>
      </c>
      <c r="N35" s="3">
        <v>2</v>
      </c>
      <c r="O35" s="49">
        <v>285503</v>
      </c>
      <c r="P35" s="49">
        <f t="shared" si="2"/>
        <v>142751.5</v>
      </c>
      <c r="Q35" s="3"/>
    </row>
    <row r="36" spans="7:17" x14ac:dyDescent="0.25">
      <c r="G36" s="79">
        <v>2006</v>
      </c>
      <c r="H36" s="75">
        <v>0</v>
      </c>
      <c r="I36" s="49">
        <v>113550</v>
      </c>
      <c r="J36" s="49" t="e">
        <f t="shared" si="0"/>
        <v>#DIV/0!</v>
      </c>
      <c r="K36" s="48"/>
      <c r="M36" s="7">
        <v>2009</v>
      </c>
      <c r="N36" s="3">
        <v>2</v>
      </c>
      <c r="O36" s="49">
        <v>257209</v>
      </c>
      <c r="P36" s="49">
        <f t="shared" si="2"/>
        <v>128604.5</v>
      </c>
      <c r="Q36" s="3"/>
    </row>
    <row r="37" spans="7:17" x14ac:dyDescent="0.25">
      <c r="G37" s="79">
        <v>2007</v>
      </c>
      <c r="H37" s="75">
        <v>0</v>
      </c>
      <c r="I37" s="49">
        <v>108329</v>
      </c>
      <c r="J37" s="49" t="e">
        <f t="shared" si="0"/>
        <v>#DIV/0!</v>
      </c>
      <c r="K37" s="48"/>
      <c r="M37" s="7">
        <v>2010</v>
      </c>
      <c r="N37" s="3">
        <v>2</v>
      </c>
      <c r="O37" s="49">
        <v>245029</v>
      </c>
      <c r="P37" s="49">
        <f t="shared" si="2"/>
        <v>122514.5</v>
      </c>
      <c r="Q37" s="3"/>
    </row>
    <row r="38" spans="7:17" x14ac:dyDescent="0.25">
      <c r="G38" s="79">
        <v>2008</v>
      </c>
      <c r="H38" s="75">
        <v>0</v>
      </c>
      <c r="I38" s="49">
        <v>99990</v>
      </c>
      <c r="J38" s="49" t="e">
        <f t="shared" si="0"/>
        <v>#DIV/0!</v>
      </c>
      <c r="K38" s="48"/>
      <c r="M38" s="7">
        <v>2011</v>
      </c>
      <c r="N38" s="3">
        <v>2</v>
      </c>
      <c r="O38" s="49">
        <v>225079</v>
      </c>
      <c r="P38" s="49">
        <f t="shared" si="2"/>
        <v>112539.5</v>
      </c>
      <c r="Q38" s="3"/>
    </row>
    <row r="39" spans="7:17" x14ac:dyDescent="0.25">
      <c r="G39" s="79">
        <v>2009</v>
      </c>
      <c r="H39" s="75">
        <v>0</v>
      </c>
      <c r="I39" s="49">
        <v>92717</v>
      </c>
      <c r="J39" s="49" t="e">
        <f t="shared" si="0"/>
        <v>#DIV/0!</v>
      </c>
      <c r="K39" s="48"/>
      <c r="M39" s="7">
        <v>2012</v>
      </c>
      <c r="N39" s="3">
        <v>3</v>
      </c>
      <c r="O39" s="49">
        <v>207159</v>
      </c>
      <c r="P39" s="49">
        <f t="shared" si="2"/>
        <v>69053</v>
      </c>
      <c r="Q39" s="3"/>
    </row>
    <row r="40" spans="7:17" x14ac:dyDescent="0.25">
      <c r="G40" s="79">
        <v>2010</v>
      </c>
      <c r="H40" s="75">
        <v>1</v>
      </c>
      <c r="I40" s="49">
        <v>97444</v>
      </c>
      <c r="J40" s="49">
        <f t="shared" si="0"/>
        <v>97444</v>
      </c>
      <c r="K40" s="48"/>
      <c r="M40" s="7">
        <v>2013</v>
      </c>
      <c r="N40" s="3">
        <v>6</v>
      </c>
      <c r="O40" s="49">
        <v>190148</v>
      </c>
      <c r="P40" s="49">
        <f t="shared" si="2"/>
        <v>31691.333333333332</v>
      </c>
      <c r="Q40" s="3"/>
    </row>
    <row r="41" spans="7:17" x14ac:dyDescent="0.25">
      <c r="G41" s="79">
        <v>2011</v>
      </c>
      <c r="H41" s="75">
        <v>2</v>
      </c>
      <c r="I41" s="49">
        <v>103611</v>
      </c>
      <c r="J41" s="49">
        <f t="shared" si="0"/>
        <v>51805.5</v>
      </c>
      <c r="K41" s="48"/>
      <c r="M41" s="7">
        <v>2014</v>
      </c>
      <c r="N41" s="3">
        <v>0</v>
      </c>
      <c r="O41" s="49">
        <v>195623</v>
      </c>
      <c r="P41" s="49" t="e">
        <f t="shared" si="2"/>
        <v>#DIV/0!</v>
      </c>
      <c r="Q41" s="3"/>
    </row>
    <row r="42" spans="7:17" x14ac:dyDescent="0.25">
      <c r="G42" s="79">
        <v>2012</v>
      </c>
      <c r="H42" s="75">
        <v>0</v>
      </c>
      <c r="I42" s="49">
        <v>101310</v>
      </c>
      <c r="J42" s="49" t="e">
        <f t="shared" si="0"/>
        <v>#DIV/0!</v>
      </c>
      <c r="K42" s="48"/>
      <c r="M42" s="7">
        <v>2015</v>
      </c>
      <c r="N42" s="3">
        <v>6</v>
      </c>
      <c r="O42" s="49">
        <v>211170</v>
      </c>
      <c r="P42" s="49">
        <f t="shared" si="2"/>
        <v>35195</v>
      </c>
      <c r="Q42" s="3"/>
    </row>
    <row r="43" spans="7:17" x14ac:dyDescent="0.25">
      <c r="G43" s="79">
        <v>2013</v>
      </c>
      <c r="H43" s="75">
        <v>0</v>
      </c>
      <c r="I43" s="49">
        <v>94353</v>
      </c>
      <c r="J43" s="49" t="e">
        <f t="shared" si="0"/>
        <v>#DIV/0!</v>
      </c>
      <c r="K43" s="48"/>
      <c r="M43" s="7">
        <v>2016</v>
      </c>
      <c r="N43" s="3">
        <v>5</v>
      </c>
      <c r="O43" s="49">
        <v>207709</v>
      </c>
      <c r="P43" s="49">
        <f t="shared" si="2"/>
        <v>41541.800000000003</v>
      </c>
      <c r="Q43" s="3"/>
    </row>
    <row r="44" spans="7:17" x14ac:dyDescent="0.25">
      <c r="G44" s="79">
        <v>2014</v>
      </c>
      <c r="H44" s="75">
        <v>0</v>
      </c>
      <c r="I44" s="49">
        <v>83523</v>
      </c>
      <c r="J44" s="49" t="e">
        <f t="shared" si="0"/>
        <v>#DIV/0!</v>
      </c>
      <c r="K44" s="48"/>
      <c r="M44" s="64" t="s">
        <v>19</v>
      </c>
      <c r="N44" s="81">
        <f>SUM(N2:N43)</f>
        <v>333</v>
      </c>
      <c r="O44" s="64">
        <f>SUM(O2:O43)</f>
        <v>10699461</v>
      </c>
      <c r="P44" s="90">
        <f>O44/N44</f>
        <v>32130.513513513513</v>
      </c>
    </row>
    <row r="45" spans="7:17" x14ac:dyDescent="0.25">
      <c r="G45" s="79">
        <v>2015</v>
      </c>
      <c r="H45" s="75">
        <v>0</v>
      </c>
      <c r="I45" s="49">
        <v>87241</v>
      </c>
      <c r="J45" s="49" t="e">
        <f t="shared" si="0"/>
        <v>#DIV/0!</v>
      </c>
      <c r="K45" s="48"/>
    </row>
    <row r="46" spans="7:17" x14ac:dyDescent="0.25">
      <c r="G46" s="79">
        <v>2016</v>
      </c>
      <c r="H46" s="75">
        <v>0</v>
      </c>
      <c r="I46" s="49">
        <v>80227</v>
      </c>
      <c r="J46" s="49" t="e">
        <f t="shared" si="0"/>
        <v>#DIV/0!</v>
      </c>
      <c r="K46" s="48"/>
    </row>
    <row r="47" spans="7:17" x14ac:dyDescent="0.25">
      <c r="G47" s="64" t="s">
        <v>19</v>
      </c>
      <c r="H47" s="80">
        <f>SUM(H7:H46)</f>
        <v>104</v>
      </c>
      <c r="I47" s="80">
        <f>SUM(I7:I46)</f>
        <v>5407419</v>
      </c>
      <c r="J47" s="89">
        <f t="shared" si="0"/>
        <v>51994.413461538461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D50D-70AC-4645-8B58-B2E232A8EC2C}">
  <dimension ref="N1:Y22"/>
  <sheetViews>
    <sheetView workbookViewId="0">
      <selection activeCell="P21" sqref="P21"/>
    </sheetView>
  </sheetViews>
  <sheetFormatPr defaultRowHeight="15" x14ac:dyDescent="0.25"/>
  <cols>
    <col min="15" max="15" width="16.5703125" customWidth="1"/>
    <col min="16" max="16" width="14.42578125" customWidth="1"/>
    <col min="17" max="17" width="22" customWidth="1"/>
    <col min="18" max="18" width="43.28515625" customWidth="1"/>
    <col min="19" max="19" width="10.140625" customWidth="1"/>
    <col min="20" max="20" width="12.28515625" customWidth="1"/>
    <col min="21" max="21" width="10.42578125" customWidth="1"/>
  </cols>
  <sheetData>
    <row r="1" spans="14:25" ht="46.5" customHeight="1" thickBot="1" x14ac:dyDescent="0.3">
      <c r="N1" s="3" t="s">
        <v>57</v>
      </c>
      <c r="O1" s="3" t="s">
        <v>59</v>
      </c>
      <c r="P1" s="3" t="s">
        <v>60</v>
      </c>
      <c r="Q1" s="43" t="s">
        <v>61</v>
      </c>
      <c r="R1" s="48"/>
      <c r="V1" s="48"/>
      <c r="W1" s="48"/>
      <c r="X1" s="48"/>
      <c r="Y1" s="48"/>
    </row>
    <row r="2" spans="14:25" x14ac:dyDescent="0.25">
      <c r="N2" s="48">
        <v>1971</v>
      </c>
      <c r="O2" s="48">
        <v>4</v>
      </c>
      <c r="P2" s="49">
        <v>36802</v>
      </c>
      <c r="Q2" s="95">
        <f>P2/O2</f>
        <v>9200.5</v>
      </c>
      <c r="R2" s="48"/>
      <c r="V2" s="48"/>
      <c r="X2" s="48"/>
      <c r="Y2" s="48"/>
    </row>
    <row r="3" spans="14:25" x14ac:dyDescent="0.25">
      <c r="N3" s="48">
        <v>1972</v>
      </c>
      <c r="O3" s="48">
        <v>6</v>
      </c>
      <c r="P3" s="49">
        <v>52154</v>
      </c>
      <c r="Q3" s="96">
        <f t="shared" ref="Q3:Q15" si="0">P3/O3</f>
        <v>8692.3333333333339</v>
      </c>
      <c r="R3" s="83" t="s">
        <v>62</v>
      </c>
      <c r="V3" s="48"/>
      <c r="X3" s="48"/>
      <c r="Y3" s="48"/>
    </row>
    <row r="4" spans="14:25" ht="14.25" customHeight="1" thickBot="1" x14ac:dyDescent="0.3">
      <c r="N4" s="48">
        <v>1973</v>
      </c>
      <c r="O4" s="48">
        <v>3</v>
      </c>
      <c r="P4" s="49">
        <v>47036</v>
      </c>
      <c r="Q4" s="97">
        <f t="shared" si="0"/>
        <v>15678.666666666666</v>
      </c>
      <c r="R4" s="49">
        <f>AVERAGE(Q2:Q4)</f>
        <v>11190.5</v>
      </c>
      <c r="V4" s="48"/>
      <c r="X4" s="48"/>
      <c r="Y4" s="48"/>
    </row>
    <row r="5" spans="14:25" x14ac:dyDescent="0.25">
      <c r="N5" s="48">
        <v>1974</v>
      </c>
      <c r="O5" s="48">
        <v>4</v>
      </c>
      <c r="P5" s="49">
        <v>42604</v>
      </c>
      <c r="Q5" s="49">
        <f t="shared" si="0"/>
        <v>10651</v>
      </c>
      <c r="R5" s="87"/>
      <c r="V5" s="48"/>
      <c r="X5" s="48"/>
      <c r="Y5" s="48"/>
    </row>
    <row r="6" spans="14:25" x14ac:dyDescent="0.25">
      <c r="N6" s="48">
        <v>1975</v>
      </c>
      <c r="O6" s="48">
        <v>2</v>
      </c>
      <c r="P6" s="49">
        <v>45220</v>
      </c>
      <c r="Q6" s="49">
        <f t="shared" si="0"/>
        <v>22610</v>
      </c>
      <c r="R6" s="48"/>
      <c r="V6" s="48"/>
      <c r="X6" s="48"/>
      <c r="Y6" s="48"/>
    </row>
    <row r="7" spans="14:25" x14ac:dyDescent="0.25">
      <c r="N7" s="48">
        <v>1976</v>
      </c>
      <c r="O7" s="48">
        <v>4</v>
      </c>
      <c r="P7" s="49">
        <v>41145</v>
      </c>
      <c r="Q7" s="49">
        <f t="shared" si="0"/>
        <v>10286.25</v>
      </c>
      <c r="R7" s="87"/>
      <c r="V7" s="48"/>
      <c r="X7" s="48"/>
      <c r="Y7" s="48"/>
    </row>
    <row r="8" spans="14:25" x14ac:dyDescent="0.25">
      <c r="N8" s="48">
        <v>1977</v>
      </c>
      <c r="O8" s="48">
        <v>6</v>
      </c>
      <c r="P8" s="49">
        <v>42277</v>
      </c>
      <c r="Q8" s="49">
        <f t="shared" si="0"/>
        <v>7046.166666666667</v>
      </c>
      <c r="R8" s="48"/>
      <c r="V8" s="48"/>
      <c r="X8" s="48"/>
      <c r="Y8" s="48"/>
    </row>
    <row r="9" spans="14:25" x14ac:dyDescent="0.25">
      <c r="N9" s="48">
        <v>1978</v>
      </c>
      <c r="O9" s="48">
        <v>8</v>
      </c>
      <c r="P9" s="49">
        <v>38336</v>
      </c>
      <c r="Q9" s="49">
        <f t="shared" si="0"/>
        <v>4792</v>
      </c>
      <c r="R9" s="48"/>
      <c r="V9" s="48"/>
      <c r="X9" s="48"/>
      <c r="Y9" s="48"/>
    </row>
    <row r="10" spans="14:25" x14ac:dyDescent="0.25">
      <c r="N10" s="48">
        <v>1979</v>
      </c>
      <c r="O10" s="48">
        <v>4</v>
      </c>
      <c r="P10" s="49">
        <v>36071</v>
      </c>
      <c r="Q10" s="49">
        <f t="shared" si="0"/>
        <v>9017.75</v>
      </c>
      <c r="R10" s="87"/>
      <c r="V10" s="48"/>
      <c r="X10" s="48"/>
      <c r="Y10" s="48"/>
    </row>
    <row r="11" spans="14:25" x14ac:dyDescent="0.25">
      <c r="N11" s="48">
        <v>1980</v>
      </c>
      <c r="O11" s="48">
        <v>5</v>
      </c>
      <c r="P11" s="49">
        <v>32045</v>
      </c>
      <c r="Q11" s="49">
        <f t="shared" si="0"/>
        <v>6409</v>
      </c>
      <c r="R11" s="48"/>
      <c r="V11" s="48"/>
      <c r="X11" s="48"/>
      <c r="Y11" s="48"/>
    </row>
    <row r="12" spans="14:25" x14ac:dyDescent="0.25">
      <c r="N12" s="48">
        <v>1981</v>
      </c>
      <c r="O12" s="48">
        <v>2</v>
      </c>
      <c r="P12" s="49">
        <v>21655</v>
      </c>
      <c r="Q12" s="49">
        <f t="shared" si="0"/>
        <v>10827.5</v>
      </c>
      <c r="R12" s="48"/>
      <c r="V12" s="48"/>
      <c r="X12" s="48"/>
      <c r="Y12" s="48"/>
    </row>
    <row r="13" spans="14:25" x14ac:dyDescent="0.25">
      <c r="N13" s="48">
        <v>1982</v>
      </c>
      <c r="O13" s="48">
        <v>0</v>
      </c>
      <c r="P13" s="49">
        <v>10788</v>
      </c>
      <c r="Q13" s="49" t="e">
        <f t="shared" si="0"/>
        <v>#DIV/0!</v>
      </c>
      <c r="R13" s="48"/>
      <c r="V13" s="48"/>
      <c r="X13" s="48"/>
      <c r="Y13" s="48"/>
    </row>
    <row r="14" spans="14:25" x14ac:dyDescent="0.25">
      <c r="N14" s="48">
        <v>1983</v>
      </c>
      <c r="O14" s="48">
        <v>0</v>
      </c>
      <c r="P14" s="49">
        <v>5945</v>
      </c>
      <c r="Q14" s="49" t="e">
        <f t="shared" si="0"/>
        <v>#DIV/0!</v>
      </c>
      <c r="R14" s="48"/>
      <c r="V14" s="48"/>
      <c r="X14" s="48"/>
      <c r="Y14" s="48"/>
    </row>
    <row r="15" spans="14:25" x14ac:dyDescent="0.25">
      <c r="N15" s="48">
        <v>1984</v>
      </c>
      <c r="O15" s="48">
        <v>0</v>
      </c>
      <c r="P15" s="49">
        <v>674</v>
      </c>
      <c r="Q15" s="49" t="e">
        <f t="shared" si="0"/>
        <v>#DIV/0!</v>
      </c>
      <c r="R15" s="48"/>
      <c r="S15" s="69"/>
      <c r="V15" s="48"/>
      <c r="X15" s="48"/>
      <c r="Y15" s="48"/>
    </row>
    <row r="16" spans="14:25" x14ac:dyDescent="0.25">
      <c r="Q16" s="49"/>
      <c r="R16" s="48"/>
      <c r="V16" s="48"/>
      <c r="W16" s="48"/>
      <c r="X16" s="48"/>
      <c r="Y16" s="48"/>
    </row>
    <row r="17" spans="14:25" x14ac:dyDescent="0.25">
      <c r="N17" s="37" t="s">
        <v>19</v>
      </c>
      <c r="O17" s="93">
        <f>SUM(O2:O15)</f>
        <v>48</v>
      </c>
      <c r="P17" s="94">
        <f>SUM(P2:P15)</f>
        <v>452752</v>
      </c>
      <c r="Q17" s="92">
        <f>P17/O17</f>
        <v>9432.3333333333339</v>
      </c>
      <c r="Y17" s="48"/>
    </row>
    <row r="18" spans="14:25" x14ac:dyDescent="0.25">
      <c r="N18" s="48"/>
      <c r="O18" s="48"/>
      <c r="P18" s="48"/>
      <c r="Q18" s="49"/>
      <c r="R18" s="87"/>
      <c r="S18" s="48"/>
      <c r="T18" s="48"/>
      <c r="U18" s="87"/>
      <c r="V18" s="87"/>
      <c r="W18" s="48"/>
      <c r="X18" s="48"/>
      <c r="Y18" s="48"/>
    </row>
    <row r="19" spans="14:25" x14ac:dyDescent="0.25">
      <c r="N19" s="48"/>
      <c r="O19" s="48"/>
      <c r="P19" s="48"/>
      <c r="Q19" s="87"/>
      <c r="R19" s="87"/>
      <c r="S19" s="48"/>
      <c r="T19" s="87"/>
      <c r="U19" s="88"/>
      <c r="V19" s="87"/>
      <c r="W19" s="88"/>
      <c r="X19" s="88"/>
      <c r="Y19" s="48"/>
    </row>
    <row r="20" spans="14:25" x14ac:dyDescent="0.25">
      <c r="N20" s="48"/>
      <c r="O20" s="48"/>
      <c r="P20" s="87"/>
      <c r="Q20" s="48"/>
      <c r="R20" s="87"/>
      <c r="S20" s="48"/>
      <c r="T20" s="87"/>
      <c r="U20" s="48"/>
      <c r="V20" s="48"/>
      <c r="W20" s="48"/>
      <c r="X20" s="48"/>
      <c r="Y20" s="48"/>
    </row>
    <row r="21" spans="14:25" x14ac:dyDescent="0.25"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4:25" x14ac:dyDescent="0.25">
      <c r="N22" s="48"/>
      <c r="O22" s="48"/>
      <c r="P22" s="48"/>
      <c r="Q22" s="48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Nikita-VooDoo</vt:lpstr>
      <vt:lpstr>F-86; F80; F-84 и F-100</vt:lpstr>
      <vt:lpstr>A-7; А-10 и F-16</vt:lpstr>
      <vt:lpstr>F-105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</dc:creator>
  <cp:lastModifiedBy>Valentine</cp:lastModifiedBy>
  <dcterms:created xsi:type="dcterms:W3CDTF">2018-02-02T10:50:07Z</dcterms:created>
  <dcterms:modified xsi:type="dcterms:W3CDTF">2019-04-05T17:15:19Z</dcterms:modified>
</cp:coreProperties>
</file>